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mac-kobe\public\document\"/>
    </mc:Choice>
  </mc:AlternateContent>
  <xr:revisionPtr revIDLastSave="0" documentId="13_ncr:1_{02ABC55B-33A6-44FC-A193-EBDDA2E613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記録会申込書（成年）" sheetId="1" r:id="rId1"/>
    <sheet name="TA記録会申込書（少年） (2)" sheetId="4" r:id="rId2"/>
  </sheets>
  <definedNames>
    <definedName name="_xlnm.Print_Area" localSheetId="1">'TA記録会申込書（少年） (2)'!$A$1:$K$54</definedName>
    <definedName name="_xlnm.Print_Area" localSheetId="0">'TA記録会申込書（成年）'!$A$1:$K$54</definedName>
  </definedNames>
  <calcPr calcId="191029"/>
</workbook>
</file>

<file path=xl/calcChain.xml><?xml version="1.0" encoding="utf-8"?>
<calcChain xmlns="http://schemas.openxmlformats.org/spreadsheetml/2006/main">
  <c r="E29" i="1" l="1"/>
  <c r="D29" i="1"/>
  <c r="D31" i="1"/>
  <c r="E31" i="1"/>
  <c r="D33" i="1"/>
  <c r="E33" i="1"/>
  <c r="D35" i="1"/>
  <c r="E35" i="1"/>
  <c r="E27" i="1"/>
  <c r="D27" i="1"/>
  <c r="E25" i="1"/>
  <c r="D25" i="1"/>
  <c r="E23" i="1"/>
  <c r="D23" i="1"/>
  <c r="E37" i="1"/>
  <c r="D37" i="1"/>
  <c r="E19" i="1"/>
  <c r="D19" i="1"/>
  <c r="E17" i="1"/>
  <c r="D17" i="1"/>
  <c r="E43" i="1"/>
  <c r="D43" i="1"/>
  <c r="E41" i="1"/>
  <c r="D41" i="1"/>
  <c r="E39" i="1"/>
  <c r="D39" i="1"/>
  <c r="E21" i="1" l="1"/>
  <c r="D21" i="1"/>
  <c r="E15" i="1"/>
  <c r="D15" i="1"/>
  <c r="J50" i="4" l="1"/>
  <c r="K50" i="4"/>
  <c r="J49" i="4"/>
  <c r="H3" i="4"/>
  <c r="C3" i="4"/>
  <c r="A1" i="4" s="1"/>
  <c r="N43" i="4"/>
  <c r="N41" i="4"/>
  <c r="N39" i="4"/>
  <c r="N37" i="4"/>
  <c r="N35" i="4"/>
  <c r="N33" i="4"/>
  <c r="N32" i="4"/>
  <c r="N31" i="4"/>
  <c r="N29" i="4"/>
  <c r="N27" i="4"/>
  <c r="N25" i="4"/>
  <c r="J48" i="4"/>
  <c r="N23" i="4"/>
  <c r="K48" i="4"/>
  <c r="N21" i="4"/>
  <c r="N19" i="4"/>
  <c r="J47" i="4"/>
  <c r="N17" i="4"/>
  <c r="J46" i="4"/>
  <c r="N15" i="4"/>
  <c r="H3" i="1"/>
  <c r="A1" i="1"/>
  <c r="N29" i="1"/>
  <c r="K47" i="1"/>
  <c r="N31" i="1"/>
  <c r="N32" i="1"/>
  <c r="N33" i="1"/>
  <c r="N43" i="1"/>
  <c r="N15" i="1"/>
  <c r="N25" i="1"/>
  <c r="N21" i="1"/>
  <c r="N23" i="1"/>
  <c r="N27" i="1"/>
  <c r="J47" i="1"/>
  <c r="O47" i="1"/>
  <c r="N35" i="1"/>
  <c r="J50" i="1" s="1"/>
  <c r="N37" i="1"/>
  <c r="K46" i="1"/>
  <c r="N39" i="1"/>
  <c r="N41" i="1"/>
  <c r="K48" i="1" s="1"/>
  <c r="N17" i="1"/>
  <c r="J49" i="1"/>
  <c r="N19" i="1"/>
  <c r="K49" i="1" s="1"/>
  <c r="J51" i="1"/>
  <c r="E41" i="4"/>
  <c r="D39" i="4"/>
  <c r="E33" i="4"/>
  <c r="E31" i="4"/>
  <c r="D29" i="4"/>
  <c r="E23" i="4"/>
  <c r="D21" i="4"/>
  <c r="E15" i="4"/>
  <c r="E43" i="4"/>
  <c r="D41" i="4"/>
  <c r="E35" i="4"/>
  <c r="D33" i="4"/>
  <c r="D31" i="4"/>
  <c r="E25" i="4"/>
  <c r="D23" i="4"/>
  <c r="E17" i="4"/>
  <c r="D15" i="4"/>
  <c r="E29" i="4"/>
  <c r="D43" i="4"/>
  <c r="E37" i="4"/>
  <c r="D35" i="4"/>
  <c r="E27" i="4"/>
  <c r="D25" i="4"/>
  <c r="E19" i="4"/>
  <c r="D17" i="4"/>
  <c r="E39" i="4"/>
  <c r="D37" i="4"/>
  <c r="D27" i="4"/>
  <c r="E21" i="4"/>
  <c r="D19" i="4"/>
  <c r="K47" i="4"/>
  <c r="K49" i="4"/>
  <c r="O49" i="4"/>
  <c r="K46" i="4"/>
  <c r="O46" i="4"/>
  <c r="D46" i="4"/>
  <c r="G46" i="4"/>
  <c r="O50" i="4"/>
  <c r="P50" i="4"/>
  <c r="O47" i="4"/>
  <c r="O48" i="4"/>
  <c r="O51" i="4"/>
  <c r="O49" i="1"/>
  <c r="D47" i="1"/>
  <c r="G47" i="1"/>
  <c r="P47" i="1"/>
  <c r="D50" i="4"/>
  <c r="G50" i="4"/>
  <c r="P46" i="4"/>
  <c r="P47" i="4"/>
  <c r="D47" i="4"/>
  <c r="G47" i="4"/>
  <c r="O52" i="4"/>
  <c r="D52" i="4"/>
  <c r="P51" i="4"/>
  <c r="D51" i="4"/>
  <c r="G51" i="4"/>
  <c r="P49" i="4"/>
  <c r="D49" i="4"/>
  <c r="G49" i="4"/>
  <c r="D48" i="4"/>
  <c r="G48" i="4"/>
  <c r="P48" i="4"/>
  <c r="D49" i="1"/>
  <c r="G49" i="1"/>
  <c r="P49" i="1"/>
  <c r="P52" i="4"/>
  <c r="G52" i="4"/>
  <c r="K51" i="1" l="1"/>
  <c r="O51" i="1" s="1"/>
  <c r="J48" i="1"/>
  <c r="O48" i="1" s="1"/>
  <c r="J46" i="1"/>
  <c r="O46" i="1" s="1"/>
  <c r="K50" i="1"/>
  <c r="O50" i="1" s="1"/>
  <c r="D51" i="1" l="1"/>
  <c r="G51" i="1"/>
  <c r="P51" i="1"/>
  <c r="D48" i="1"/>
  <c r="G48" i="1"/>
  <c r="P48" i="1"/>
  <c r="D46" i="1"/>
  <c r="P46" i="1"/>
  <c r="G46" i="1"/>
  <c r="D50" i="1"/>
  <c r="G50" i="1"/>
  <c r="P50" i="1"/>
  <c r="P52" i="1" s="1"/>
  <c r="G52" i="1" s="1"/>
  <c r="O52" i="1"/>
  <c r="D52" i="1" s="1"/>
</calcChain>
</file>

<file path=xl/sharedStrings.xml><?xml version="1.0" encoding="utf-8"?>
<sst xmlns="http://schemas.openxmlformats.org/spreadsheetml/2006/main" count="263" uniqueCount="140">
  <si>
    <t>申　込　所　属　名</t>
    <rPh sb="0" eb="1">
      <t>サル</t>
    </rPh>
    <rPh sb="2" eb="3">
      <t>コミ</t>
    </rPh>
    <rPh sb="4" eb="5">
      <t>トコロ</t>
    </rPh>
    <rPh sb="6" eb="7">
      <t>ゾク</t>
    </rPh>
    <rPh sb="8" eb="9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</si>
  <si>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</si>
  <si>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</si>
  <si>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</si>
  <si>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バッジ種類</t>
    <rPh sb="3" eb="5">
      <t>シュルイ</t>
    </rPh>
    <phoneticPr fontId="2"/>
  </si>
  <si>
    <t>＝</t>
    <phoneticPr fontId="2"/>
  </si>
  <si>
    <t>参 加 者 総 数</t>
    <rPh sb="0" eb="1">
      <t>サン</t>
    </rPh>
    <rPh sb="2" eb="3">
      <t>カ</t>
    </rPh>
    <rPh sb="4" eb="5">
      <t>モノ</t>
    </rPh>
    <rPh sb="6" eb="7">
      <t>フサ</t>
    </rPh>
    <rPh sb="8" eb="9">
      <t>カズ</t>
    </rPh>
    <phoneticPr fontId="2"/>
  </si>
  <si>
    <t>参加料合計</t>
    <rPh sb="0" eb="1">
      <t>サン</t>
    </rPh>
    <rPh sb="1" eb="2">
      <t>カ</t>
    </rPh>
    <rPh sb="2" eb="3">
      <t>リョウ</t>
    </rPh>
    <rPh sb="3" eb="4">
      <t>ゴウ</t>
    </rPh>
    <rPh sb="4" eb="5">
      <t>ケイ</t>
    </rPh>
    <phoneticPr fontId="2"/>
  </si>
  <si>
    <t>　中学男</t>
    <rPh sb="1" eb="3">
      <t>チュウガク</t>
    </rPh>
    <rPh sb="3" eb="4">
      <t>オトコ</t>
    </rPh>
    <phoneticPr fontId="2"/>
  </si>
  <si>
    <t>C P 男</t>
    <phoneticPr fontId="2"/>
  </si>
  <si>
    <t>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</si>
  <si>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本連盟「個人情報保護法」及び「肖像権」に関する取り扱いについてに基づいて行う。</t>
    <rPh sb="1" eb="2">
      <t>ホン</t>
    </rPh>
    <rPh sb="2" eb="4">
      <t>レンメイ</t>
    </rPh>
    <rPh sb="5" eb="7">
      <t>コジン</t>
    </rPh>
    <rPh sb="7" eb="9">
      <t>ジョウホウ</t>
    </rPh>
    <rPh sb="9" eb="12">
      <t>ホゴホウ</t>
    </rPh>
    <rPh sb="33" eb="35">
      <t>モトズ</t>
    </rPh>
    <rPh sb="37" eb="38">
      <t>オコナ</t>
    </rPh>
    <phoneticPr fontId="2"/>
  </si>
  <si>
    <t>申込締切：</t>
    <rPh sb="0" eb="2">
      <t>モウシコミ</t>
    </rPh>
    <rPh sb="2" eb="4">
      <t>シメキ</t>
    </rPh>
    <phoneticPr fontId="2"/>
  </si>
  <si>
    <t>競技開催日（</t>
    <rPh sb="0" eb="2">
      <t>キョウギ</t>
    </rPh>
    <rPh sb="2" eb="5">
      <t>カイサイビ</t>
    </rPh>
    <phoneticPr fontId="2"/>
  </si>
  <si>
    <t>派遣競技役員名</t>
  </si>
  <si>
    <t>(</t>
    <phoneticPr fontId="2"/>
  </si>
  <si>
    <t>11月度</t>
    <rPh sb="2" eb="4">
      <t>ガツド</t>
    </rPh>
    <phoneticPr fontId="2"/>
  </si>
  <si>
    <t>７月度</t>
    <rPh sb="1" eb="3">
      <t>ガツド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</si>
  <si>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</si>
  <si>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PCアドレス</t>
    <phoneticPr fontId="2"/>
  </si>
  <si>
    <t>グリーン</t>
    <phoneticPr fontId="2"/>
  </si>
  <si>
    <t>ゴールド</t>
    <phoneticPr fontId="2"/>
  </si>
  <si>
    <t>申請中</t>
    <rPh sb="0" eb="3">
      <t>シンセイチュウ</t>
    </rPh>
    <phoneticPr fontId="2"/>
  </si>
  <si>
    <t>レッド</t>
    <phoneticPr fontId="2"/>
  </si>
  <si>
    <t>ホワイト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</si>
  <si>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</si>
  <si>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</si>
  <si>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↓人数</t>
    <rPh sb="1" eb="3">
      <t>ニンズウ</t>
    </rPh>
    <phoneticPr fontId="2"/>
  </si>
  <si>
    <t>4月度</t>
    <rPh sb="1" eb="3">
      <t>ガツド</t>
    </rPh>
    <phoneticPr fontId="2"/>
  </si>
  <si>
    <t>8月度</t>
    <rPh sb="1" eb="3">
      <t>ガツド</t>
    </rPh>
    <phoneticPr fontId="2"/>
  </si>
  <si>
    <t>10月度</t>
    <rPh sb="2" eb="3">
      <t>ガツ</t>
    </rPh>
    <rPh sb="3" eb="4">
      <t>ド</t>
    </rPh>
    <phoneticPr fontId="2"/>
  </si>
  <si>
    <t>総 括 表</t>
    <rPh sb="0" eb="1">
      <t>フサ</t>
    </rPh>
    <rPh sb="2" eb="3">
      <t>カツ</t>
    </rPh>
    <rPh sb="4" eb="5">
      <t>ヒョウ</t>
    </rPh>
    <phoneticPr fontId="2"/>
  </si>
  <si>
    <t>大会当日、荒天等で開催の有無を連絡することがあります。</t>
    <rPh sb="0" eb="2">
      <t>タイカイ</t>
    </rPh>
    <rPh sb="2" eb="4">
      <t>トウジツ</t>
    </rPh>
    <rPh sb="5" eb="7">
      <t>コウテン</t>
    </rPh>
    <rPh sb="7" eb="8">
      <t>トウ</t>
    </rPh>
    <rPh sb="9" eb="11">
      <t>カイサイ</t>
    </rPh>
    <rPh sb="12" eb="14">
      <t>ウム</t>
    </rPh>
    <rPh sb="15" eb="17">
      <t>レンラク</t>
    </rPh>
    <phoneticPr fontId="2"/>
  </si>
  <si>
    <t>備　考</t>
    <rPh sb="0" eb="1">
      <t>ビ</t>
    </rPh>
    <rPh sb="2" eb="3">
      <t>コウ</t>
    </rPh>
    <phoneticPr fontId="2"/>
  </si>
  <si>
    <t>申 請 点</t>
    <rPh sb="0" eb="1">
      <t>サル</t>
    </rPh>
    <rPh sb="2" eb="3">
      <t>ショウ</t>
    </rPh>
    <rPh sb="4" eb="5">
      <t>テン</t>
    </rPh>
    <phoneticPr fontId="2"/>
  </si>
  <si>
    <t>県民大会</t>
    <rPh sb="0" eb="2">
      <t>ケンミン</t>
    </rPh>
    <rPh sb="2" eb="4">
      <t>タイカイ</t>
    </rPh>
    <phoneticPr fontId="2"/>
  </si>
  <si>
    <t>全兵庫大会</t>
    <rPh sb="0" eb="1">
      <t>ゼン</t>
    </rPh>
    <rPh sb="1" eb="3">
      <t>ヒョウゴ</t>
    </rPh>
    <rPh sb="3" eb="5">
      <t>タイカイ</t>
    </rPh>
    <phoneticPr fontId="2"/>
  </si>
  <si>
    <t>　</t>
    <phoneticPr fontId="2"/>
  </si>
  <si>
    <t>申　請　点</t>
    <rPh sb="0" eb="1">
      <t>サル</t>
    </rPh>
    <rPh sb="2" eb="3">
      <t>ショウ</t>
    </rPh>
    <rPh sb="4" eb="5">
      <t>テン</t>
    </rPh>
    <phoneticPr fontId="2"/>
  </si>
  <si>
    <t>大会名①</t>
    <rPh sb="0" eb="3">
      <t>タイカイメイ</t>
    </rPh>
    <phoneticPr fontId="2"/>
  </si>
  <si>
    <t>大会名②</t>
    <rPh sb="0" eb="3">
      <t>タイカイメイ</t>
    </rPh>
    <phoneticPr fontId="2"/>
  </si>
  <si>
    <t>記入例</t>
    <rPh sb="0" eb="2">
      <t>キニュウ</t>
    </rPh>
    <rPh sb="2" eb="3">
      <t>レイ</t>
    </rPh>
    <phoneticPr fontId="2"/>
  </si>
  <si>
    <t>氏 　 ・</t>
    <rPh sb="0" eb="1">
      <t>シ</t>
    </rPh>
    <phoneticPr fontId="2"/>
  </si>
  <si>
    <t>　名</t>
    <rPh sb="1" eb="2">
      <t>メイ</t>
    </rPh>
    <phoneticPr fontId="2"/>
  </si>
  <si>
    <t xml:space="preserve"> 性別・競技種目・バッジ種類・申請大会及び備考欄は、クリックすると 「▼」 が表記されますので、箇条から選択して下さい。</t>
    <rPh sb="1" eb="3">
      <t>セイベツ</t>
    </rPh>
    <rPh sb="4" eb="6">
      <t>キョウギ</t>
    </rPh>
    <rPh sb="6" eb="8">
      <t>シュモク</t>
    </rPh>
    <rPh sb="12" eb="14">
      <t>シュルイ</t>
    </rPh>
    <rPh sb="15" eb="17">
      <t>シンセイ</t>
    </rPh>
    <rPh sb="17" eb="19">
      <t>タイカイ</t>
    </rPh>
    <rPh sb="19" eb="20">
      <t>オヨ</t>
    </rPh>
    <rPh sb="21" eb="23">
      <t>ビコウ</t>
    </rPh>
    <rPh sb="23" eb="24">
      <t>ラン</t>
    </rPh>
    <rPh sb="39" eb="41">
      <t>ヒョウキ</t>
    </rPh>
    <rPh sb="48" eb="50">
      <t>カジョウ</t>
    </rPh>
    <rPh sb="52" eb="54">
      <t>センタク</t>
    </rPh>
    <rPh sb="56" eb="57">
      <t>クダ</t>
    </rPh>
    <phoneticPr fontId="2"/>
  </si>
  <si>
    <t>備　考</t>
    <rPh sb="0" eb="1">
      <t>ソナエ</t>
    </rPh>
    <rPh sb="2" eb="3">
      <t>コウ</t>
    </rPh>
    <phoneticPr fontId="2"/>
  </si>
  <si>
    <t>車椅子使用者は、クリック</t>
    <rPh sb="0" eb="3">
      <t>クルマイス</t>
    </rPh>
    <rPh sb="3" eb="5">
      <t>シヨウ</t>
    </rPh>
    <rPh sb="5" eb="6">
      <t>シャ</t>
    </rPh>
    <phoneticPr fontId="2"/>
  </si>
  <si>
    <t>車椅子</t>
    <rPh sb="0" eb="1">
      <t>クルマ</t>
    </rPh>
    <rPh sb="1" eb="3">
      <t>イス</t>
    </rPh>
    <phoneticPr fontId="2"/>
  </si>
  <si>
    <t>フ  リ  ガ  ナ</t>
    <phoneticPr fontId="2"/>
  </si>
  <si>
    <t>ブラック</t>
    <phoneticPr fontId="2"/>
  </si>
  <si>
    <t>ブルー</t>
    <phoneticPr fontId="2"/>
  </si>
  <si>
    <t>C P</t>
    <phoneticPr fontId="2"/>
  </si>
  <si>
    <t>6月度</t>
    <rPh sb="1" eb="3">
      <t>ガツド</t>
    </rPh>
    <phoneticPr fontId="2"/>
  </si>
  <si>
    <t>パープル</t>
    <phoneticPr fontId="2"/>
  </si>
  <si>
    <r>
      <rPr>
        <sz val="18"/>
        <color indexed="60"/>
        <rFont val="ＭＳ Ｐゴシック"/>
        <family val="3"/>
        <charset val="128"/>
      </rPr>
      <t xml:space="preserve">他府県・学ア連からのエントリー者 </t>
    </r>
    <r>
      <rPr>
        <b/>
        <sz val="11"/>
        <color indexed="62"/>
        <rFont val="ＭＳ Ｐゴシック"/>
        <family val="3"/>
        <charset val="128"/>
      </rPr>
      <t xml:space="preserve">： </t>
    </r>
    <r>
      <rPr>
        <sz val="11"/>
        <color indexed="62"/>
        <rFont val="ＭＳ Ｐゴシック"/>
        <family val="3"/>
        <charset val="128"/>
      </rPr>
      <t>エントリーする者の中から、代表者名を記す。</t>
    </r>
    <rPh sb="4" eb="5">
      <t>ガク</t>
    </rPh>
    <rPh sb="6" eb="7">
      <t>レン</t>
    </rPh>
    <phoneticPr fontId="2"/>
  </si>
  <si>
    <r>
      <rPr>
        <sz val="18"/>
        <color indexed="60"/>
        <rFont val="ＭＳ Ｐゴシック"/>
        <family val="3"/>
        <charset val="128"/>
      </rPr>
      <t xml:space="preserve">学ア連からのエントリー者 </t>
    </r>
    <r>
      <rPr>
        <b/>
        <sz val="11"/>
        <color indexed="62"/>
        <rFont val="ＭＳ Ｐゴシック"/>
        <family val="3"/>
        <charset val="128"/>
      </rPr>
      <t xml:space="preserve">： </t>
    </r>
    <r>
      <rPr>
        <sz val="11"/>
        <color indexed="62"/>
        <rFont val="ＭＳ Ｐゴシック"/>
        <family val="3"/>
        <charset val="128"/>
      </rPr>
      <t>エントリーする者の中から、代表者名を記す。</t>
    </r>
    <rPh sb="0" eb="1">
      <t>ガク</t>
    </rPh>
    <rPh sb="2" eb="3">
      <t>レン</t>
    </rPh>
    <phoneticPr fontId="2"/>
  </si>
  <si>
    <t>B B 男</t>
    <phoneticPr fontId="2"/>
  </si>
  <si>
    <t>９００ｍＲ</t>
    <phoneticPr fontId="2"/>
  </si>
  <si>
    <t>ＣＰ</t>
    <phoneticPr fontId="2"/>
  </si>
  <si>
    <t>成　　年</t>
    <rPh sb="0" eb="1">
      <t>セイ</t>
    </rPh>
    <rPh sb="3" eb="4">
      <t>ネン</t>
    </rPh>
    <phoneticPr fontId="2"/>
  </si>
  <si>
    <t>大　　学　</t>
    <rPh sb="0" eb="1">
      <t>ダイ</t>
    </rPh>
    <rPh sb="3" eb="4">
      <t>ガク</t>
    </rPh>
    <phoneticPr fontId="2"/>
  </si>
  <si>
    <t>ベアボウ</t>
    <phoneticPr fontId="2"/>
  </si>
  <si>
    <t>　成年男</t>
    <rPh sb="1" eb="3">
      <t>セイネン</t>
    </rPh>
    <rPh sb="3" eb="4">
      <t>オトコ</t>
    </rPh>
    <phoneticPr fontId="2"/>
  </si>
  <si>
    <t>学生男</t>
    <rPh sb="0" eb="2">
      <t>ガクセイ</t>
    </rPh>
    <phoneticPr fontId="2"/>
  </si>
  <si>
    <t>900mＲ男</t>
    <phoneticPr fontId="2"/>
  </si>
  <si>
    <t>学生ＲＣ</t>
    <rPh sb="0" eb="2">
      <t>ガクセイ</t>
    </rPh>
    <phoneticPr fontId="2"/>
  </si>
  <si>
    <r>
      <t>90</t>
    </r>
    <r>
      <rPr>
        <sz val="11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mR</t>
    </r>
    <phoneticPr fontId="2"/>
  </si>
  <si>
    <t>成年RC</t>
    <rPh sb="0" eb="1">
      <t>シゲル</t>
    </rPh>
    <rPh sb="1" eb="2">
      <t>トシ</t>
    </rPh>
    <phoneticPr fontId="2"/>
  </si>
  <si>
    <t>４月度記録会</t>
    <rPh sb="1" eb="3">
      <t>ガツド</t>
    </rPh>
    <rPh sb="3" eb="6">
      <t>キロクカイ</t>
    </rPh>
    <phoneticPr fontId="2"/>
  </si>
  <si>
    <t>８月度記録会</t>
    <rPh sb="1" eb="3">
      <t>ガツド</t>
    </rPh>
    <rPh sb="3" eb="6">
      <t>キロクカイ</t>
    </rPh>
    <phoneticPr fontId="2"/>
  </si>
  <si>
    <t>10月度記録会</t>
    <rPh sb="2" eb="4">
      <t>ガツド</t>
    </rPh>
    <rPh sb="4" eb="7">
      <t>キロクカイ</t>
    </rPh>
    <phoneticPr fontId="2"/>
  </si>
  <si>
    <t>11月度記録会</t>
    <rPh sb="2" eb="4">
      <t>ガツド</t>
    </rPh>
    <rPh sb="4" eb="7">
      <t>キロクカイ</t>
    </rPh>
    <phoneticPr fontId="2"/>
  </si>
  <si>
    <t>強化部主催大会</t>
    <rPh sb="0" eb="2">
      <t>キョウカ</t>
    </rPh>
    <rPh sb="2" eb="3">
      <t>ブ</t>
    </rPh>
    <rPh sb="3" eb="5">
      <t>シュサイ</t>
    </rPh>
    <rPh sb="5" eb="7">
      <t>タイカイ</t>
    </rPh>
    <phoneticPr fontId="2"/>
  </si>
  <si>
    <t>他団体大会</t>
    <rPh sb="0" eb="1">
      <t>タ</t>
    </rPh>
    <rPh sb="1" eb="3">
      <t>ダンタイ</t>
    </rPh>
    <rPh sb="3" eb="5">
      <t>タイカイ</t>
    </rPh>
    <phoneticPr fontId="2"/>
  </si>
  <si>
    <t>注意</t>
    <rPh sb="0" eb="2">
      <t>チュウイ</t>
    </rPh>
    <phoneticPr fontId="2"/>
  </si>
  <si>
    <t>ＢＢ</t>
  </si>
  <si>
    <t>60mW</t>
    <phoneticPr fontId="2"/>
  </si>
  <si>
    <t>参加申込書</t>
    <phoneticPr fontId="2"/>
  </si>
  <si>
    <t>全日ＴＡ選考記録会 ）</t>
    <phoneticPr fontId="2"/>
  </si>
  <si>
    <t>成年ＲＣ</t>
    <rPh sb="0" eb="1">
      <t>セイ</t>
    </rPh>
    <rPh sb="1" eb="2">
      <t>ネン</t>
    </rPh>
    <phoneticPr fontId="2"/>
  </si>
  <si>
    <t>大学ＲＣ</t>
    <rPh sb="0" eb="1">
      <t>ダイ</t>
    </rPh>
    <rPh sb="1" eb="2">
      <t>ガク</t>
    </rPh>
    <phoneticPr fontId="2"/>
  </si>
  <si>
    <t>９００ｍＲ</t>
  </si>
  <si>
    <t>ベアボウ</t>
  </si>
  <si>
    <t>コンパウンド</t>
  </si>
  <si>
    <t>６０mW</t>
    <phoneticPr fontId="2"/>
  </si>
  <si>
    <t>60mW男</t>
    <phoneticPr fontId="2"/>
  </si>
  <si>
    <t>jimukyoku@hyogo-archery.org</t>
    <phoneticPr fontId="2"/>
  </si>
  <si>
    <t>／　　　　）P</t>
    <phoneticPr fontId="2"/>
  </si>
  <si>
    <t>）</t>
    <phoneticPr fontId="2"/>
  </si>
  <si>
    <t>注１</t>
    <rPh sb="0" eb="1">
      <t>チュウ</t>
    </rPh>
    <phoneticPr fontId="2"/>
  </si>
  <si>
    <t>　　　</t>
    <phoneticPr fontId="2"/>
  </si>
  <si>
    <t>①員数調整の場合、申請点が記載されていない者は、空きがあれば抽選で決定する。</t>
    <phoneticPr fontId="2"/>
  </si>
  <si>
    <t>②員数調整の場合、県民大会の成績が優先され、次にその他の試合とする。</t>
    <phoneticPr fontId="2"/>
  </si>
  <si>
    <t>注２</t>
    <rPh sb="0" eb="1">
      <t>チュウ</t>
    </rPh>
    <phoneticPr fontId="2"/>
  </si>
  <si>
    <t>：参加費は当日徴収。不参加の場合、後日徴収する。</t>
    <phoneticPr fontId="2"/>
  </si>
  <si>
    <t>注３</t>
    <rPh sb="0" eb="1">
      <t>チュウ</t>
    </rPh>
    <phoneticPr fontId="2"/>
  </si>
  <si>
    <t>：氏・名を漢字で入力するとフリガナが自動で表示されます。特殊な読み方は訂正してください。</t>
    <phoneticPr fontId="2"/>
  </si>
  <si>
    <t>キャデット</t>
  </si>
  <si>
    <t>少年</t>
  </si>
  <si>
    <t>中学(70mR)</t>
    <rPh sb="1" eb="2">
      <t>ガク</t>
    </rPh>
    <phoneticPr fontId="2"/>
  </si>
  <si>
    <t>少年男</t>
  </si>
  <si>
    <t>B B 男</t>
  </si>
  <si>
    <t>中学70男</t>
    <rPh sb="1" eb="2">
      <t>ガク</t>
    </rPh>
    <rPh sb="4" eb="5">
      <t>オトコ</t>
    </rPh>
    <phoneticPr fontId="2"/>
  </si>
  <si>
    <t>少年</t>
    <rPh sb="0" eb="2">
      <t>ショウネン</t>
    </rPh>
    <phoneticPr fontId="2"/>
  </si>
  <si>
    <t>登録番号を記入</t>
    <rPh sb="0" eb="4">
      <t>トウロクバンゴウ</t>
    </rPh>
    <rPh sb="5" eb="7">
      <t>キニュウ</t>
    </rPh>
    <phoneticPr fontId="2"/>
  </si>
  <si>
    <t>塩﨑　秀樹</t>
    <rPh sb="0" eb="2">
      <t>シオザキ</t>
    </rPh>
    <phoneticPr fontId="2"/>
  </si>
  <si>
    <t>090-5136-8924</t>
    <phoneticPr fontId="2"/>
  </si>
  <si>
    <t>shiozakihs@gmail.com</t>
    <phoneticPr fontId="2"/>
  </si>
  <si>
    <t>しあわせの村アーチェリークラブ</t>
    <phoneticPr fontId="2"/>
  </si>
  <si>
    <t>佐藤</t>
    <rPh sb="0" eb="2">
      <t>サトウ</t>
    </rPh>
    <phoneticPr fontId="2"/>
  </si>
  <si>
    <t>武司</t>
    <rPh sb="0" eb="2">
      <t>タケシ</t>
    </rPh>
    <phoneticPr fontId="2"/>
  </si>
  <si>
    <t>グリーン</t>
  </si>
  <si>
    <t>900mR</t>
  </si>
  <si>
    <t>藤原</t>
    <rPh sb="0" eb="2">
      <t>フジワラ</t>
    </rPh>
    <phoneticPr fontId="2"/>
  </si>
  <si>
    <t>睦夫</t>
    <rPh sb="0" eb="2">
      <t>ムツオ</t>
    </rPh>
    <phoneticPr fontId="2"/>
  </si>
  <si>
    <t>難波</t>
    <rPh sb="0" eb="2">
      <t>ナンバ</t>
    </rPh>
    <phoneticPr fontId="2"/>
  </si>
  <si>
    <t>美智代</t>
    <rPh sb="0" eb="3">
      <t>ミチヨ</t>
    </rPh>
    <phoneticPr fontId="2"/>
  </si>
  <si>
    <t>ブラック</t>
  </si>
  <si>
    <t>吉村</t>
    <rPh sb="0" eb="2">
      <t>ヨシムラ</t>
    </rPh>
    <phoneticPr fontId="2"/>
  </si>
  <si>
    <t>英明</t>
    <rPh sb="0" eb="2">
      <t>ヒデアキ</t>
    </rPh>
    <phoneticPr fontId="2"/>
  </si>
  <si>
    <t>清水</t>
    <rPh sb="0" eb="2">
      <t xml:space="preserve">シミズ </t>
    </rPh>
    <phoneticPr fontId="2"/>
  </si>
  <si>
    <t>香澄</t>
    <rPh sb="0" eb="2">
      <t xml:space="preserve">カズミ </t>
    </rPh>
    <phoneticPr fontId="2"/>
  </si>
  <si>
    <t>C P</t>
  </si>
  <si>
    <t>ブルー</t>
  </si>
  <si>
    <t>正木</t>
    <rPh sb="0" eb="2">
      <t>マサキ</t>
    </rPh>
    <phoneticPr fontId="2"/>
  </si>
  <si>
    <t>恵実</t>
    <rPh sb="0" eb="2">
      <t>メグミ</t>
    </rPh>
    <phoneticPr fontId="2"/>
  </si>
  <si>
    <t>レッド</t>
  </si>
  <si>
    <t>安井</t>
    <rPh sb="0" eb="2">
      <t>ヤスイ</t>
    </rPh>
    <phoneticPr fontId="2"/>
  </si>
  <si>
    <t>泰子</t>
    <rPh sb="0" eb="2">
      <t>ヤスコ</t>
    </rPh>
    <phoneticPr fontId="2"/>
  </si>
  <si>
    <t>林坂</t>
    <rPh sb="0" eb="2">
      <t>リンサカ</t>
    </rPh>
    <phoneticPr fontId="2"/>
  </si>
  <si>
    <t>俊弘</t>
    <rPh sb="0" eb="2">
      <t>トシヒロ</t>
    </rPh>
    <phoneticPr fontId="2"/>
  </si>
  <si>
    <t>ホワイト</t>
  </si>
  <si>
    <t>奥野</t>
    <rPh sb="0" eb="2">
      <t>オクノ</t>
    </rPh>
    <phoneticPr fontId="2"/>
  </si>
  <si>
    <t>雅晴</t>
    <rPh sb="0" eb="2">
      <t>マサハル</t>
    </rPh>
    <phoneticPr fontId="2"/>
  </si>
  <si>
    <t>梶川</t>
    <rPh sb="0" eb="2">
      <t>カジカワ</t>
    </rPh>
    <phoneticPr fontId="2"/>
  </si>
  <si>
    <t>博</t>
    <rPh sb="0" eb="1">
      <t>ヒロシ</t>
    </rPh>
    <phoneticPr fontId="2"/>
  </si>
  <si>
    <t>勝</t>
    <rPh sb="0" eb="1">
      <t>カツ</t>
    </rPh>
    <phoneticPr fontId="2"/>
  </si>
  <si>
    <t>俊和</t>
    <rPh sb="0" eb="2">
      <t>トシカズ</t>
    </rPh>
    <phoneticPr fontId="2"/>
  </si>
  <si>
    <t>清水利彦</t>
    <phoneticPr fontId="2"/>
  </si>
  <si>
    <t>三島雅功</t>
    <rPh sb="0" eb="4">
      <t>ミシママサトシ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</si>
</sst>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（&quot;m&quot;月度&quot;"/>
    <numFmt numFmtId="178" formatCode="0&quot;名&quot;"/>
    <numFmt numFmtId="179" formatCode="#,##0&quot;円&quot;"/>
    <numFmt numFmtId="180" formatCode="0&quot;名×&quot;"/>
    <numFmt numFmtId="181" formatCode="&quot;女　　&quot;0&quot;名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Cambria"/>
      <family val="1"/>
    </font>
    <font>
      <sz val="11"/>
      <name val="Book Antiqua"/>
      <family val="1"/>
    </font>
    <font>
      <sz val="14"/>
      <color indexed="10"/>
      <name val="HGS創英角ｺﾞｼｯｸUB"/>
      <family val="3"/>
      <charset val="128"/>
    </font>
    <font>
      <sz val="12"/>
      <name val="Century"/>
      <family val="1"/>
    </font>
    <font>
      <sz val="18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rgb="FFC00000"/>
      <name val="ＭＳ Ｐゴシック"/>
      <family val="3"/>
      <charset val="128"/>
    </font>
    <font>
      <sz val="20"/>
      <color theme="0"/>
      <name val="HGS創英角ﾎﾟｯﾌﾟ体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0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>
      <alignment vertical="center"/>
    </xf>
  </cellStyleXfs>
  <cellXfs count="18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9" fontId="9" fillId="0" borderId="0" xfId="1" applyFont="1" applyAlignment="1" applyProtection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4" applyFont="1"/>
    <xf numFmtId="0" fontId="10" fillId="0" borderId="0" xfId="4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>
      <alignment vertical="center"/>
    </xf>
    <xf numFmtId="0" fontId="15" fillId="0" borderId="0" xfId="0" applyFont="1" applyAlignment="1"/>
    <xf numFmtId="0" fontId="8" fillId="0" borderId="0" xfId="0" applyFont="1" applyProtection="1">
      <alignment vertical="center"/>
      <protection locked="0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shrinkToFit="1"/>
      <protection locked="0"/>
    </xf>
    <xf numFmtId="0" fontId="9" fillId="2" borderId="1" xfId="0" applyFont="1" applyFill="1" applyBorder="1">
      <alignment vertical="center"/>
    </xf>
    <xf numFmtId="0" fontId="19" fillId="0" borderId="5" xfId="0" applyFont="1" applyBorder="1" applyAlignment="1" applyProtection="1">
      <alignment vertical="top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5" xfId="0" applyFont="1" applyBorder="1" applyAlignment="1" applyProtection="1">
      <alignment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3" fontId="10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7" fillId="0" borderId="0" xfId="0" applyFont="1" applyAlignment="1"/>
    <xf numFmtId="0" fontId="0" fillId="0" borderId="1" xfId="0" applyBorder="1" applyAlignment="1">
      <alignment horizontal="left" vertical="center"/>
    </xf>
    <xf numFmtId="0" fontId="13" fillId="0" borderId="0" xfId="3" quotePrefix="1" applyFont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vertical="top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56" fontId="12" fillId="0" borderId="6" xfId="0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80" fontId="4" fillId="0" borderId="21" xfId="0" applyNumberFormat="1" applyFont="1" applyBorder="1" applyAlignment="1">
      <alignment horizontal="right" vertical="center"/>
    </xf>
    <xf numFmtId="180" fontId="4" fillId="0" borderId="14" xfId="0" applyNumberFormat="1" applyFont="1" applyBorder="1" applyAlignment="1">
      <alignment horizontal="right" vertical="center"/>
    </xf>
    <xf numFmtId="178" fontId="21" fillId="0" borderId="2" xfId="0" applyNumberFormat="1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181" fontId="17" fillId="0" borderId="23" xfId="0" applyNumberFormat="1" applyFont="1" applyBorder="1" applyAlignment="1">
      <alignment horizontal="justify" vertical="center"/>
    </xf>
    <xf numFmtId="181" fontId="17" fillId="0" borderId="27" xfId="0" applyNumberFormat="1" applyFont="1" applyBorder="1" applyAlignment="1">
      <alignment horizontal="justify" vertical="center"/>
    </xf>
    <xf numFmtId="181" fontId="17" fillId="0" borderId="28" xfId="0" applyNumberFormat="1" applyFont="1" applyBorder="1" applyAlignment="1">
      <alignment horizontal="justify" vertical="center"/>
    </xf>
    <xf numFmtId="0" fontId="14" fillId="0" borderId="2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9" fontId="22" fillId="0" borderId="29" xfId="0" applyNumberFormat="1" applyFont="1" applyBorder="1" applyAlignment="1">
      <alignment horizontal="right" vertical="center"/>
    </xf>
    <xf numFmtId="179" fontId="22" fillId="0" borderId="30" xfId="0" applyNumberFormat="1" applyFont="1" applyBorder="1" applyAlignment="1">
      <alignment horizontal="right" vertical="center"/>
    </xf>
    <xf numFmtId="179" fontId="22" fillId="0" borderId="31" xfId="0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178" fontId="17" fillId="0" borderId="21" xfId="0" applyNumberFormat="1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178" fontId="17" fillId="0" borderId="19" xfId="0" applyNumberFormat="1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14" fillId="0" borderId="18" xfId="0" quotePrefix="1" applyFont="1" applyBorder="1" applyAlignment="1" applyProtection="1">
      <alignment horizontal="left" vertical="center"/>
      <protection locked="0"/>
    </xf>
    <xf numFmtId="0" fontId="14" fillId="0" borderId="18" xfId="0" quotePrefix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34" fillId="0" borderId="5" xfId="0" applyFont="1" applyBorder="1">
      <alignment vertical="center"/>
    </xf>
    <xf numFmtId="0" fontId="34" fillId="0" borderId="8" xfId="0" applyFont="1" applyBorder="1">
      <alignment vertical="center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9" fontId="25" fillId="0" borderId="9" xfId="0" applyNumberFormat="1" applyFont="1" applyBorder="1" applyAlignment="1">
      <alignment horizontal="right" vertical="center"/>
    </xf>
    <xf numFmtId="179" fontId="25" fillId="0" borderId="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4" fillId="0" borderId="21" xfId="0" applyFont="1" applyBorder="1" applyAlignment="1">
      <alignment horizontal="left" vertical="center" indent="3"/>
    </xf>
    <xf numFmtId="0" fontId="4" fillId="0" borderId="22" xfId="0" applyFont="1" applyBorder="1" applyAlignment="1">
      <alignment horizontal="left" vertical="center" indent="3"/>
    </xf>
    <xf numFmtId="0" fontId="4" fillId="0" borderId="25" xfId="0" applyFont="1" applyBorder="1" applyAlignment="1">
      <alignment horizontal="left" vertical="center" indent="3"/>
    </xf>
    <xf numFmtId="0" fontId="4" fillId="0" borderId="26" xfId="0" applyFont="1" applyBorder="1" applyAlignment="1">
      <alignment horizontal="left" vertical="center" indent="3"/>
    </xf>
    <xf numFmtId="0" fontId="17" fillId="0" borderId="16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179" fontId="23" fillId="0" borderId="14" xfId="0" applyNumberFormat="1" applyFont="1" applyBorder="1" applyAlignment="1">
      <alignment horizontal="right" vertical="center"/>
    </xf>
    <xf numFmtId="179" fontId="23" fillId="0" borderId="15" xfId="0" applyNumberFormat="1" applyFont="1" applyBorder="1" applyAlignment="1">
      <alignment horizontal="right" vertical="center"/>
    </xf>
    <xf numFmtId="179" fontId="23" fillId="0" borderId="19" xfId="0" applyNumberFormat="1" applyFont="1" applyBorder="1" applyAlignment="1">
      <alignment horizontal="right" vertical="center"/>
    </xf>
    <xf numFmtId="179" fontId="23" fillId="0" borderId="20" xfId="0" applyNumberFormat="1" applyFont="1" applyBorder="1" applyAlignment="1">
      <alignment horizontal="right" vertical="center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4" fillId="0" borderId="25" xfId="0" quotePrefix="1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179" fontId="23" fillId="0" borderId="21" xfId="0" applyNumberFormat="1" applyFont="1" applyBorder="1" applyAlignment="1">
      <alignment horizontal="right" vertical="center"/>
    </xf>
    <xf numFmtId="179" fontId="23" fillId="0" borderId="22" xfId="0" applyNumberFormat="1" applyFont="1" applyBorder="1" applyAlignment="1">
      <alignment horizontal="right" vertical="center"/>
    </xf>
    <xf numFmtId="0" fontId="30" fillId="3" borderId="1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16" fillId="5" borderId="4" xfId="0" applyFont="1" applyFill="1" applyBorder="1" applyAlignment="1">
      <alignment horizontal="center" vertical="center" shrinkToFit="1"/>
    </xf>
    <xf numFmtId="0" fontId="16" fillId="5" borderId="10" xfId="0" applyFont="1" applyFill="1" applyBorder="1" applyAlignment="1">
      <alignment horizontal="center" vertical="center" shrinkToFit="1"/>
    </xf>
    <xf numFmtId="0" fontId="16" fillId="5" borderId="7" xfId="0" applyFont="1" applyFill="1" applyBorder="1" applyAlignment="1">
      <alignment horizontal="center" vertical="center" shrinkToFit="1"/>
    </xf>
    <xf numFmtId="0" fontId="16" fillId="5" borderId="5" xfId="0" applyFont="1" applyFill="1" applyBorder="1" applyAlignment="1">
      <alignment horizontal="center" vertical="center" shrinkToFit="1"/>
    </xf>
    <xf numFmtId="0" fontId="16" fillId="5" borderId="6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6" xfId="0" quotePrefix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177" fontId="8" fillId="0" borderId="0" xfId="0" applyNumberFormat="1" applyFont="1">
      <alignment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>
      <alignment horizontal="center" vertical="center"/>
    </xf>
    <xf numFmtId="0" fontId="5" fillId="0" borderId="6" xfId="3" quotePrefix="1" applyBorder="1" applyAlignment="1" applyProtection="1">
      <alignment horizontal="right" vertical="center" shrinkToFit="1"/>
    </xf>
    <xf numFmtId="0" fontId="13" fillId="0" borderId="6" xfId="3" quotePrefix="1" applyFont="1" applyBorder="1" applyAlignment="1" applyProtection="1">
      <alignment horizontal="right" vertical="center" shrinkToFit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</cellXfs>
  <cellStyles count="6">
    <cellStyle name="パーセント" xfId="1" builtinId="5"/>
    <cellStyle name="パーセント 2" xfId="2" xr:uid="{00000000-0005-0000-0000-000001000000}"/>
    <cellStyle name="ハイパーリンク" xfId="3" builtinId="8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668656</xdr:colOff>
      <xdr:row>13</xdr:row>
      <xdr:rowOff>87630</xdr:rowOff>
    </xdr:from>
    <xdr:ext cx="7486594" cy="6126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93E1DC-5BBB-60B3-8DB0-3E8B3FB705CC}"/>
            </a:ext>
          </a:extLst>
        </xdr:cNvPr>
        <xdr:cNvSpPr txBox="1"/>
      </xdr:nvSpPr>
      <xdr:spPr>
        <a:xfrm>
          <a:off x="7315201" y="3419475"/>
          <a:ext cx="7562850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氏名を入力後、性別、競技種目、バッジ種類を選択すると、参加料総括表に自動的に計算されます。</a:t>
          </a:r>
        </a:p>
      </xdr:txBody>
    </xdr:sp>
    <xdr:clientData/>
  </xdr:oneCellAnchor>
  <xdr:twoCellAnchor>
    <xdr:from>
      <xdr:col>12</xdr:col>
      <xdr:colOff>136736</xdr:colOff>
      <xdr:row>13</xdr:row>
      <xdr:rowOff>200870</xdr:rowOff>
    </xdr:from>
    <xdr:to>
      <xdr:col>12</xdr:col>
      <xdr:colOff>560146</xdr:colOff>
      <xdr:row>16</xdr:row>
      <xdr:rowOff>31874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EDBA8331-3408-EEBA-F751-12C99CE680DE}"/>
            </a:ext>
          </a:extLst>
        </xdr:cNvPr>
        <xdr:cNvSpPr/>
      </xdr:nvSpPr>
      <xdr:spPr>
        <a:xfrm rot="10800000">
          <a:off x="7048499" y="3563407"/>
          <a:ext cx="419100" cy="352425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173355</xdr:colOff>
      <xdr:row>3</xdr:row>
      <xdr:rowOff>0</xdr:rowOff>
    </xdr:from>
    <xdr:to>
      <xdr:col>12</xdr:col>
      <xdr:colOff>592457</xdr:colOff>
      <xdr:row>4</xdr:row>
      <xdr:rowOff>38100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C8818955-592B-C14E-4C5E-5956A77F0AFA}"/>
            </a:ext>
          </a:extLst>
        </xdr:cNvPr>
        <xdr:cNvSpPr/>
      </xdr:nvSpPr>
      <xdr:spPr>
        <a:xfrm rot="10800000">
          <a:off x="7048500" y="762000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13</xdr:col>
      <xdr:colOff>0</xdr:colOff>
      <xdr:row>30</xdr:row>
      <xdr:rowOff>0</xdr:rowOff>
    </xdr:from>
    <xdr:ext cx="9338359" cy="3592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48DE244-AB2C-052D-C389-F0FFA2AF586C}"/>
            </a:ext>
          </a:extLst>
        </xdr:cNvPr>
        <xdr:cNvSpPr txBox="1"/>
      </xdr:nvSpPr>
      <xdr:spPr>
        <a:xfrm>
          <a:off x="7515225" y="5876925"/>
          <a:ext cx="9429750" cy="3592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：</a:t>
          </a:r>
          <a:r>
            <a:rPr kumimoji="1" lang="ja-JP" altLang="en-US" sz="2000">
              <a:solidFill>
                <a:sysClr val="windowText" lastClr="000000"/>
              </a:solidFill>
            </a:rPr>
            <a:t>少年の部のエントリーは、別フォルダー</a:t>
          </a:r>
          <a:r>
            <a:rPr kumimoji="1" lang="ja-JP" altLang="en-US" sz="2000">
              <a:solidFill>
                <a:srgbClr val="FF0000"/>
              </a:solidFill>
            </a:rPr>
            <a:t>「ＴＡ記録会申込書（少年）」</a:t>
          </a:r>
          <a:r>
            <a:rPr kumimoji="1" lang="ja-JP" altLang="en-US" sz="2000">
              <a:solidFill>
                <a:sysClr val="windowText" lastClr="000000"/>
              </a:solidFill>
            </a:rPr>
            <a:t>からお願いします。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668656</xdr:colOff>
      <xdr:row>13</xdr:row>
      <xdr:rowOff>87630</xdr:rowOff>
    </xdr:from>
    <xdr:ext cx="7486594" cy="6126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461097-2FCB-8B9F-5EC1-533E52EA53BD}"/>
            </a:ext>
          </a:extLst>
        </xdr:cNvPr>
        <xdr:cNvSpPr txBox="1"/>
      </xdr:nvSpPr>
      <xdr:spPr>
        <a:xfrm>
          <a:off x="7155181" y="3288030"/>
          <a:ext cx="7486594" cy="6126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氏名を入力後、性別、競技種目、バッジ種類を選択すると、参加料総括表に自動的に計算されます。</a:t>
          </a:r>
        </a:p>
      </xdr:txBody>
    </xdr:sp>
    <xdr:clientData/>
  </xdr:oneCellAnchor>
  <xdr:twoCellAnchor>
    <xdr:from>
      <xdr:col>12</xdr:col>
      <xdr:colOff>136736</xdr:colOff>
      <xdr:row>13</xdr:row>
      <xdr:rowOff>200870</xdr:rowOff>
    </xdr:from>
    <xdr:to>
      <xdr:col>12</xdr:col>
      <xdr:colOff>560146</xdr:colOff>
      <xdr:row>16</xdr:row>
      <xdr:rowOff>31874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CA0EAE73-086A-9A22-9F00-260E9C5A95C3}"/>
            </a:ext>
          </a:extLst>
        </xdr:cNvPr>
        <xdr:cNvSpPr/>
      </xdr:nvSpPr>
      <xdr:spPr>
        <a:xfrm rot="10800000">
          <a:off x="6623261" y="3401270"/>
          <a:ext cx="423410" cy="373929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173355</xdr:colOff>
      <xdr:row>3</xdr:row>
      <xdr:rowOff>0</xdr:rowOff>
    </xdr:from>
    <xdr:to>
      <xdr:col>12</xdr:col>
      <xdr:colOff>592457</xdr:colOff>
      <xdr:row>4</xdr:row>
      <xdr:rowOff>38100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DE5EDE8D-DEF3-6B8E-E619-84881360F5C8}"/>
            </a:ext>
          </a:extLst>
        </xdr:cNvPr>
        <xdr:cNvSpPr/>
      </xdr:nvSpPr>
      <xdr:spPr>
        <a:xfrm rot="10800000">
          <a:off x="6659880" y="762000"/>
          <a:ext cx="419102" cy="352425"/>
        </a:xfrm>
        <a:prstGeom prst="righ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13</xdr:col>
      <xdr:colOff>0</xdr:colOff>
      <xdr:row>30</xdr:row>
      <xdr:rowOff>0</xdr:rowOff>
    </xdr:from>
    <xdr:ext cx="9338359" cy="3592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B25CDE9-7E14-B38D-4D94-2CE76E5C3D32}"/>
            </a:ext>
          </a:extLst>
        </xdr:cNvPr>
        <xdr:cNvSpPr txBox="1"/>
      </xdr:nvSpPr>
      <xdr:spPr>
        <a:xfrm>
          <a:off x="7172325" y="5876925"/>
          <a:ext cx="9338359" cy="3592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：</a:t>
          </a:r>
          <a:r>
            <a:rPr kumimoji="1" lang="ja-JP" altLang="en-US" sz="2000">
              <a:solidFill>
                <a:sysClr val="windowText" lastClr="000000"/>
              </a:solidFill>
            </a:rPr>
            <a:t>少年の部のエントリーは、別フォルダー</a:t>
          </a:r>
          <a:r>
            <a:rPr kumimoji="1" lang="ja-JP" altLang="en-US" sz="2000">
              <a:solidFill>
                <a:srgbClr val="FF0000"/>
              </a:solidFill>
            </a:rPr>
            <a:t>「ＴＡ記録会申込書（少年）」</a:t>
          </a:r>
          <a:r>
            <a:rPr kumimoji="1" lang="ja-JP" altLang="en-US" sz="2000">
              <a:solidFill>
                <a:sysClr val="windowText" lastClr="000000"/>
              </a:solidFill>
            </a:rPr>
            <a:t>からお願いします。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-prime@swan.ocn.ne.jp" TargetMode="External"/><Relationship Id="rId1" Type="http://schemas.openxmlformats.org/officeDocument/2006/relationships/hyperlink" Target="mailto:jimukyoku@hyogo-archery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s-prime@swan.ocn.ne.jp" TargetMode="External"/><Relationship Id="rId1" Type="http://schemas.openxmlformats.org/officeDocument/2006/relationships/hyperlink" Target="mailto:jimukyoku@hyogo-archery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54"/>
  <sheetViews>
    <sheetView showZeros="0" tabSelected="1" view="pageBreakPreview" zoomScaleNormal="100" zoomScaleSheetLayoutView="100" workbookViewId="0">
      <selection activeCell="K36" sqref="K36"/>
    </sheetView>
  </sheetViews>
  <sheetFormatPr defaultRowHeight="13.5" x14ac:dyDescent="0.15"/>
  <cols>
    <col min="1" max="1" width="4" style="2" customWidth="1"/>
    <col min="2" max="2" width="8.625" style="2" customWidth="1"/>
    <col min="3" max="3" width="9.125" style="2" customWidth="1"/>
    <col min="4" max="4" width="9" style="2" customWidth="1"/>
    <col min="5" max="5" width="8.875" style="2" customWidth="1"/>
    <col min="6" max="6" width="5.75" style="2" customWidth="1"/>
    <col min="7" max="7" width="9.25" style="2" customWidth="1"/>
    <col min="8" max="8" width="9" style="2" customWidth="1"/>
    <col min="9" max="9" width="6.625" style="2" customWidth="1"/>
    <col min="10" max="10" width="6.875" style="2" customWidth="1"/>
    <col min="11" max="11" width="10.375" style="2" customWidth="1"/>
    <col min="12" max="12" width="2.25" style="2" customWidth="1"/>
    <col min="13" max="13" width="9" style="2"/>
    <col min="14" max="14" width="8.375" style="2" hidden="1" customWidth="1"/>
    <col min="15" max="15" width="11.625" style="2" hidden="1" customWidth="1"/>
    <col min="16" max="16" width="10.25" style="2" customWidth="1"/>
    <col min="17" max="17" width="9.125" style="2" customWidth="1"/>
    <col min="18" max="18" width="2.75" style="2" customWidth="1"/>
    <col min="19" max="19" width="2.875" style="2" customWidth="1"/>
    <col min="20" max="21" width="9.125" style="2" customWidth="1"/>
    <col min="22" max="29" width="10.625" style="2" customWidth="1"/>
    <col min="30" max="16384" width="9" style="2"/>
  </cols>
  <sheetData>
    <row r="1" spans="1:29" ht="27" customHeight="1" x14ac:dyDescent="0.15">
      <c r="A1" s="161">
        <f>+C3</f>
        <v>45151</v>
      </c>
      <c r="B1" s="161"/>
      <c r="C1" s="159" t="s">
        <v>78</v>
      </c>
      <c r="D1" s="160"/>
      <c r="E1" s="160"/>
      <c r="F1" s="160"/>
      <c r="G1" s="60" t="s">
        <v>77</v>
      </c>
      <c r="S1" s="1"/>
      <c r="T1" s="1"/>
    </row>
    <row r="2" spans="1:29" ht="12" customHeight="1" x14ac:dyDescent="0.15">
      <c r="B2" s="3"/>
      <c r="C2" s="3"/>
      <c r="D2" s="3"/>
      <c r="E2" s="3"/>
      <c r="I2" s="4" t="s">
        <v>15</v>
      </c>
      <c r="K2" s="64" t="s">
        <v>87</v>
      </c>
      <c r="L2" s="5"/>
      <c r="M2" s="5"/>
      <c r="R2" s="6"/>
    </row>
    <row r="3" spans="1:29" ht="21" customHeight="1" x14ac:dyDescent="0.15">
      <c r="A3" s="143" t="s">
        <v>13</v>
      </c>
      <c r="B3" s="143"/>
      <c r="C3" s="144">
        <v>45151</v>
      </c>
      <c r="D3" s="144"/>
      <c r="E3" s="42" t="s">
        <v>88</v>
      </c>
      <c r="G3" s="7" t="s">
        <v>12</v>
      </c>
      <c r="H3" s="59">
        <f>+C3-10</f>
        <v>45141</v>
      </c>
      <c r="I3" s="169" t="s">
        <v>86</v>
      </c>
      <c r="J3" s="170"/>
      <c r="K3" s="170"/>
      <c r="L3" s="45"/>
      <c r="O3" s="8" t="s">
        <v>28</v>
      </c>
      <c r="P3" s="1"/>
      <c r="Q3" s="1"/>
      <c r="R3" s="1"/>
      <c r="S3" s="1"/>
      <c r="T3" s="1"/>
    </row>
    <row r="4" spans="1:29" ht="24.95" customHeight="1" x14ac:dyDescent="0.15">
      <c r="A4" s="145" t="s">
        <v>0</v>
      </c>
      <c r="B4" s="146"/>
      <c r="C4" s="147"/>
      <c r="D4" s="148" t="s">
        <v>108</v>
      </c>
      <c r="E4" s="148"/>
      <c r="F4" s="148"/>
      <c r="G4" s="148"/>
      <c r="H4" s="56" t="s">
        <v>1</v>
      </c>
      <c r="I4" s="125" t="s">
        <v>105</v>
      </c>
      <c r="J4" s="126"/>
      <c r="K4" s="127"/>
      <c r="L4" s="46"/>
      <c r="M4" s="9"/>
      <c r="O4" s="8" t="s">
        <v>52</v>
      </c>
      <c r="Q4" s="10" t="s">
        <v>55</v>
      </c>
      <c r="R4" s="1"/>
      <c r="S4" s="1"/>
      <c r="T4" s="1"/>
    </row>
    <row r="5" spans="1:29" ht="24.95" customHeight="1" x14ac:dyDescent="0.15">
      <c r="A5" s="149" t="s">
        <v>14</v>
      </c>
      <c r="B5" s="150"/>
      <c r="C5" s="151"/>
      <c r="D5" s="121" t="s">
        <v>139</v>
      </c>
      <c r="E5" s="122"/>
      <c r="F5" s="123"/>
      <c r="G5" s="124"/>
      <c r="H5" s="57" t="s">
        <v>18</v>
      </c>
      <c r="I5" s="171" t="s">
        <v>106</v>
      </c>
      <c r="J5" s="172"/>
      <c r="K5" s="173"/>
      <c r="L5" s="46"/>
      <c r="M5" s="9"/>
      <c r="O5" s="8" t="s">
        <v>17</v>
      </c>
      <c r="Q5" s="11" t="s">
        <v>32</v>
      </c>
      <c r="R5" s="12"/>
      <c r="S5" s="12"/>
      <c r="T5" s="12"/>
      <c r="U5" s="12"/>
    </row>
    <row r="6" spans="1:29" ht="24.95" customHeight="1" x14ac:dyDescent="0.15">
      <c r="A6" s="152"/>
      <c r="B6" s="153"/>
      <c r="C6" s="154"/>
      <c r="D6" s="97" t="s">
        <v>138</v>
      </c>
      <c r="E6" s="157"/>
      <c r="F6" s="155"/>
      <c r="G6" s="156"/>
      <c r="H6" s="58" t="s">
        <v>19</v>
      </c>
      <c r="I6" s="165" t="s">
        <v>107</v>
      </c>
      <c r="J6" s="166"/>
      <c r="K6" s="167"/>
      <c r="L6" s="47"/>
      <c r="M6" s="9"/>
      <c r="O6" s="8" t="s">
        <v>29</v>
      </c>
    </row>
    <row r="7" spans="1:29" ht="18.75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8" t="s">
        <v>30</v>
      </c>
      <c r="Q7" s="12"/>
      <c r="R7" s="12"/>
      <c r="S7" s="12"/>
      <c r="T7" s="12"/>
      <c r="U7" s="12"/>
    </row>
    <row r="8" spans="1:29" ht="18.75" customHeight="1" x14ac:dyDescent="0.15">
      <c r="A8" s="42" t="s">
        <v>89</v>
      </c>
      <c r="B8" s="42" t="s">
        <v>91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O8" s="8" t="s">
        <v>16</v>
      </c>
      <c r="P8" s="1"/>
      <c r="Q8" s="12"/>
      <c r="R8" s="12"/>
      <c r="S8" s="12"/>
      <c r="T8" s="12"/>
      <c r="U8" s="12"/>
    </row>
    <row r="9" spans="1:29" ht="18.75" customHeight="1" x14ac:dyDescent="0.15">
      <c r="A9" s="42" t="s">
        <v>90</v>
      </c>
      <c r="B9" s="81" t="s">
        <v>92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P9" s="1"/>
      <c r="Q9" s="12"/>
    </row>
    <row r="10" spans="1:29" ht="18.75" customHeight="1" x14ac:dyDescent="0.15">
      <c r="A10" s="42" t="s">
        <v>93</v>
      </c>
      <c r="B10" s="42" t="s">
        <v>94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O10" s="10" t="s">
        <v>54</v>
      </c>
      <c r="Q10" s="40"/>
    </row>
    <row r="11" spans="1:29" ht="18.75" customHeight="1" x14ac:dyDescent="0.15">
      <c r="A11" s="42" t="s">
        <v>95</v>
      </c>
      <c r="B11" s="42" t="s">
        <v>96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Q11" s="137" t="s">
        <v>44</v>
      </c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9"/>
    </row>
    <row r="12" spans="1:29" ht="12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O12" s="13" t="s">
        <v>53</v>
      </c>
      <c r="Q12" s="140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</row>
    <row r="13" spans="1:29" ht="12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O13" s="14" t="s">
        <v>21</v>
      </c>
      <c r="R13" s="12"/>
      <c r="S13" s="12"/>
      <c r="T13" s="12"/>
      <c r="U13" s="12"/>
    </row>
    <row r="14" spans="1:29" ht="18.75" customHeight="1" x14ac:dyDescent="0.15">
      <c r="A14" s="15"/>
      <c r="B14" s="16" t="s">
        <v>42</v>
      </c>
      <c r="C14" s="17" t="s">
        <v>43</v>
      </c>
      <c r="D14" s="158" t="s">
        <v>48</v>
      </c>
      <c r="E14" s="158"/>
      <c r="F14" s="18" t="s">
        <v>2</v>
      </c>
      <c r="G14" s="19" t="s">
        <v>3</v>
      </c>
      <c r="H14" s="53" t="s">
        <v>4</v>
      </c>
      <c r="I14" s="168" t="s">
        <v>34</v>
      </c>
      <c r="J14" s="158"/>
      <c r="K14" s="19" t="s">
        <v>33</v>
      </c>
      <c r="L14" s="48"/>
      <c r="M14" s="9"/>
      <c r="N14" s="2" t="s">
        <v>27</v>
      </c>
      <c r="O14" s="14" t="s">
        <v>23</v>
      </c>
      <c r="Q14" s="12"/>
      <c r="R14" s="12"/>
      <c r="S14" s="12"/>
      <c r="T14" s="12"/>
      <c r="U14" s="12"/>
    </row>
    <row r="15" spans="1:29" ht="12.6" customHeight="1" x14ac:dyDescent="0.15">
      <c r="A15" s="102">
        <v>1</v>
      </c>
      <c r="B15" s="96" t="s">
        <v>113</v>
      </c>
      <c r="C15" s="100" t="s">
        <v>114</v>
      </c>
      <c r="D15" s="128" t="str">
        <f t="shared" ref="D15:E15" si="0">PHONETIC(B15)</f>
        <v>フジワラ</v>
      </c>
      <c r="E15" s="130" t="str">
        <f t="shared" si="0"/>
        <v>ムツオ</v>
      </c>
      <c r="F15" s="92" t="s">
        <v>25</v>
      </c>
      <c r="G15" s="88" t="s">
        <v>67</v>
      </c>
      <c r="H15" s="94" t="s">
        <v>111</v>
      </c>
      <c r="I15" s="20"/>
      <c r="J15" s="54"/>
      <c r="K15" s="65"/>
      <c r="L15" s="49"/>
      <c r="M15" s="9"/>
      <c r="N15" s="21">
        <f>IF(B15=0,0,1)</f>
        <v>1</v>
      </c>
      <c r="O15" s="14" t="s">
        <v>50</v>
      </c>
    </row>
    <row r="16" spans="1:29" ht="12.6" customHeight="1" x14ac:dyDescent="0.15">
      <c r="A16" s="103"/>
      <c r="B16" s="97"/>
      <c r="C16" s="101"/>
      <c r="D16" s="129"/>
      <c r="E16" s="131"/>
      <c r="F16" s="93"/>
      <c r="G16" s="89"/>
      <c r="H16" s="95"/>
      <c r="I16" s="22"/>
      <c r="J16" s="55"/>
      <c r="K16" s="66"/>
      <c r="L16" s="49"/>
      <c r="M16" s="9"/>
      <c r="N16" s="9"/>
      <c r="O16" s="14" t="s">
        <v>49</v>
      </c>
    </row>
    <row r="17" spans="1:20" ht="12.6" customHeight="1" x14ac:dyDescent="0.15">
      <c r="A17" s="102">
        <v>2</v>
      </c>
      <c r="B17" s="96" t="s">
        <v>129</v>
      </c>
      <c r="C17" s="100" t="s">
        <v>130</v>
      </c>
      <c r="D17" s="128" t="str">
        <f t="shared" ref="D17" si="1">PHONETIC(B17)</f>
        <v>リンサカ</v>
      </c>
      <c r="E17" s="130" t="str">
        <f t="shared" ref="E17" si="2">PHONETIC(C17)</f>
        <v>トシヒロ</v>
      </c>
      <c r="F17" s="92" t="s">
        <v>25</v>
      </c>
      <c r="G17" s="88" t="s">
        <v>67</v>
      </c>
      <c r="H17" s="94" t="s">
        <v>131</v>
      </c>
      <c r="I17" s="20"/>
      <c r="J17" s="54"/>
      <c r="K17" s="65"/>
      <c r="L17" s="49"/>
      <c r="M17" s="9"/>
      <c r="N17" s="21">
        <f>IF(B17=0,0,1)</f>
        <v>1</v>
      </c>
      <c r="O17" s="14" t="s">
        <v>24</v>
      </c>
    </row>
    <row r="18" spans="1:20" ht="12.6" customHeight="1" x14ac:dyDescent="0.15">
      <c r="A18" s="103"/>
      <c r="B18" s="97"/>
      <c r="C18" s="101"/>
      <c r="D18" s="129"/>
      <c r="E18" s="131"/>
      <c r="F18" s="93"/>
      <c r="G18" s="89"/>
      <c r="H18" s="95"/>
      <c r="I18" s="22"/>
      <c r="J18" s="55"/>
      <c r="K18" s="66"/>
      <c r="L18" s="49"/>
      <c r="M18" s="9"/>
      <c r="N18" s="9"/>
      <c r="O18" s="14" t="s">
        <v>20</v>
      </c>
      <c r="P18" s="26" t="s">
        <v>41</v>
      </c>
      <c r="R18" s="12"/>
      <c r="S18" s="12"/>
      <c r="T18" s="12"/>
    </row>
    <row r="19" spans="1:20" ht="12.6" customHeight="1" x14ac:dyDescent="0.15">
      <c r="A19" s="102">
        <v>3</v>
      </c>
      <c r="B19" s="96" t="s">
        <v>109</v>
      </c>
      <c r="C19" s="100" t="s">
        <v>110</v>
      </c>
      <c r="D19" s="96" t="str">
        <f t="shared" ref="D19" si="3">PHONETIC(B19)</f>
        <v>サトウ</v>
      </c>
      <c r="E19" s="98" t="str">
        <f t="shared" ref="E19" si="4">PHONETIC(C19)</f>
        <v>タケシ</v>
      </c>
      <c r="F19" s="92" t="s">
        <v>25</v>
      </c>
      <c r="G19" s="88" t="s">
        <v>112</v>
      </c>
      <c r="H19" s="94" t="s">
        <v>111</v>
      </c>
      <c r="I19" s="23"/>
      <c r="J19" s="52"/>
      <c r="K19" s="65"/>
      <c r="L19" s="49"/>
      <c r="M19" s="9"/>
      <c r="N19" s="21">
        <f>IF(B19=0,0,1)</f>
        <v>1</v>
      </c>
      <c r="O19" s="14" t="s">
        <v>22</v>
      </c>
      <c r="P19" s="134" t="s">
        <v>38</v>
      </c>
      <c r="Q19" s="134"/>
      <c r="S19" s="134" t="s">
        <v>45</v>
      </c>
      <c r="T19" s="134"/>
    </row>
    <row r="20" spans="1:20" ht="12.6" customHeight="1" x14ac:dyDescent="0.15">
      <c r="A20" s="103"/>
      <c r="B20" s="97"/>
      <c r="C20" s="101"/>
      <c r="D20" s="97"/>
      <c r="E20" s="99"/>
      <c r="F20" s="93"/>
      <c r="G20" s="89"/>
      <c r="H20" s="95"/>
      <c r="I20" s="24"/>
      <c r="J20" s="25"/>
      <c r="K20" s="66"/>
      <c r="L20" s="49"/>
      <c r="M20" s="9"/>
      <c r="N20" s="9"/>
      <c r="O20" s="13"/>
      <c r="P20" s="134"/>
      <c r="Q20" s="134"/>
      <c r="S20" s="134"/>
      <c r="T20" s="134"/>
    </row>
    <row r="21" spans="1:20" ht="12.6" customHeight="1" x14ac:dyDescent="0.15">
      <c r="A21" s="102">
        <v>4</v>
      </c>
      <c r="B21" s="96" t="s">
        <v>118</v>
      </c>
      <c r="C21" s="100" t="s">
        <v>119</v>
      </c>
      <c r="D21" s="96" t="str">
        <f t="shared" ref="D21" si="5">PHONETIC(B21)</f>
        <v>ヨシムラ</v>
      </c>
      <c r="E21" s="98" t="str">
        <f>PHONETIC(C21)</f>
        <v>ヒデアキ</v>
      </c>
      <c r="F21" s="92" t="s">
        <v>25</v>
      </c>
      <c r="G21" s="88" t="s">
        <v>112</v>
      </c>
      <c r="H21" s="94" t="s">
        <v>111</v>
      </c>
      <c r="I21" s="23"/>
      <c r="J21" s="52"/>
      <c r="K21" s="65"/>
      <c r="L21" s="49"/>
      <c r="M21" s="9"/>
      <c r="N21" s="21">
        <f>IF(B21=0,0,1)</f>
        <v>1</v>
      </c>
      <c r="O21" s="41" t="s">
        <v>67</v>
      </c>
      <c r="P21" s="28" t="s">
        <v>39</v>
      </c>
      <c r="Q21" s="29">
        <v>650</v>
      </c>
      <c r="S21" s="135" t="s">
        <v>46</v>
      </c>
      <c r="T21" s="136"/>
    </row>
    <row r="22" spans="1:20" ht="12.6" customHeight="1" x14ac:dyDescent="0.15">
      <c r="A22" s="103"/>
      <c r="B22" s="97"/>
      <c r="C22" s="101"/>
      <c r="D22" s="97"/>
      <c r="E22" s="99"/>
      <c r="F22" s="93"/>
      <c r="G22" s="89"/>
      <c r="H22" s="95"/>
      <c r="I22" s="24"/>
      <c r="J22" s="25"/>
      <c r="K22" s="86"/>
      <c r="L22" s="49"/>
      <c r="M22" s="9"/>
      <c r="N22" s="9"/>
      <c r="O22" s="41" t="s">
        <v>65</v>
      </c>
      <c r="P22" s="30" t="s">
        <v>40</v>
      </c>
      <c r="Q22" s="31">
        <v>630</v>
      </c>
      <c r="S22" s="90" t="s">
        <v>104</v>
      </c>
      <c r="T22" s="91"/>
    </row>
    <row r="23" spans="1:20" ht="12.6" customHeight="1" x14ac:dyDescent="0.15">
      <c r="A23" s="102">
        <v>5</v>
      </c>
      <c r="B23" s="96" t="s">
        <v>132</v>
      </c>
      <c r="C23" s="100" t="s">
        <v>133</v>
      </c>
      <c r="D23" s="96" t="str">
        <f t="shared" ref="D23" si="6">PHONETIC(B23)</f>
        <v>オクノ</v>
      </c>
      <c r="E23" s="98" t="str">
        <f t="shared" ref="E23" si="7">PHONETIC(C23)</f>
        <v>マサハル</v>
      </c>
      <c r="F23" s="92" t="s">
        <v>25</v>
      </c>
      <c r="G23" s="88" t="s">
        <v>112</v>
      </c>
      <c r="H23" s="94" t="s">
        <v>111</v>
      </c>
      <c r="I23" s="23"/>
      <c r="J23" s="52"/>
      <c r="K23" s="65"/>
      <c r="L23" s="49"/>
      <c r="M23" s="9"/>
      <c r="N23" s="21">
        <f>IF(B23=0,0,1)</f>
        <v>1</v>
      </c>
      <c r="O23" s="41" t="s">
        <v>51</v>
      </c>
    </row>
    <row r="24" spans="1:20" ht="12.6" customHeight="1" x14ac:dyDescent="0.15">
      <c r="A24" s="103"/>
      <c r="B24" s="97"/>
      <c r="C24" s="101"/>
      <c r="D24" s="97"/>
      <c r="E24" s="99"/>
      <c r="F24" s="93"/>
      <c r="G24" s="89"/>
      <c r="H24" s="95"/>
      <c r="I24" s="24"/>
      <c r="J24" s="25"/>
      <c r="K24" s="66"/>
      <c r="L24" s="49"/>
      <c r="M24" s="9"/>
      <c r="N24" s="9"/>
      <c r="O24" s="41" t="s">
        <v>66</v>
      </c>
    </row>
    <row r="25" spans="1:20" ht="12.6" customHeight="1" x14ac:dyDescent="0.15">
      <c r="A25" s="102">
        <v>6</v>
      </c>
      <c r="B25" s="96" t="s">
        <v>134</v>
      </c>
      <c r="C25" s="100" t="s">
        <v>135</v>
      </c>
      <c r="D25" s="96" t="str">
        <f t="shared" ref="D25" si="8">PHONETIC(B25)</f>
        <v>カジカワ</v>
      </c>
      <c r="E25" s="98" t="str">
        <f t="shared" ref="E25" si="9">PHONETIC(C25)</f>
        <v>ヒロシ</v>
      </c>
      <c r="F25" s="92" t="s">
        <v>25</v>
      </c>
      <c r="G25" s="88" t="s">
        <v>112</v>
      </c>
      <c r="H25" s="94" t="s">
        <v>123</v>
      </c>
      <c r="I25" s="23"/>
      <c r="J25" s="52"/>
      <c r="K25" s="65"/>
      <c r="L25" s="49"/>
      <c r="M25" s="9"/>
      <c r="N25" s="21">
        <f>IF(B25=0,0,1)</f>
        <v>1</v>
      </c>
      <c r="O25" s="41" t="s">
        <v>76</v>
      </c>
    </row>
    <row r="26" spans="1:20" ht="12.6" customHeight="1" x14ac:dyDescent="0.15">
      <c r="A26" s="103"/>
      <c r="B26" s="97"/>
      <c r="C26" s="101"/>
      <c r="D26" s="97"/>
      <c r="E26" s="99"/>
      <c r="F26" s="93"/>
      <c r="G26" s="89"/>
      <c r="H26" s="95"/>
      <c r="I26" s="24"/>
      <c r="J26" s="25"/>
      <c r="K26" s="66"/>
      <c r="L26" s="49"/>
      <c r="M26" s="9"/>
      <c r="N26" s="9"/>
      <c r="O26" s="27" t="s">
        <v>75</v>
      </c>
    </row>
    <row r="27" spans="1:20" ht="12.6" customHeight="1" x14ac:dyDescent="0.15">
      <c r="A27" s="102">
        <v>7</v>
      </c>
      <c r="B27" s="96" t="s">
        <v>115</v>
      </c>
      <c r="C27" s="100" t="s">
        <v>116</v>
      </c>
      <c r="D27" s="96" t="str">
        <f>PHONETIC(B27)</f>
        <v>ナンバ</v>
      </c>
      <c r="E27" s="98" t="str">
        <f>PHONETIC(C27)</f>
        <v>ミチヨ</v>
      </c>
      <c r="F27" s="92" t="s">
        <v>26</v>
      </c>
      <c r="G27" s="88" t="s">
        <v>112</v>
      </c>
      <c r="H27" s="94" t="s">
        <v>117</v>
      </c>
      <c r="I27" s="23"/>
      <c r="J27" s="52"/>
      <c r="K27" s="65"/>
      <c r="L27" s="49"/>
      <c r="M27" s="9"/>
      <c r="N27" s="21">
        <f>IF(B27=0,0,1)</f>
        <v>1</v>
      </c>
      <c r="O27" s="27"/>
    </row>
    <row r="28" spans="1:20" ht="12.6" customHeight="1" x14ac:dyDescent="0.15">
      <c r="A28" s="103"/>
      <c r="B28" s="97"/>
      <c r="C28" s="101"/>
      <c r="D28" s="97"/>
      <c r="E28" s="99"/>
      <c r="F28" s="93"/>
      <c r="G28" s="89"/>
      <c r="H28" s="95"/>
      <c r="I28" s="24"/>
      <c r="J28" s="25"/>
      <c r="K28" s="66"/>
      <c r="L28" s="49"/>
    </row>
    <row r="29" spans="1:20" ht="12.6" customHeight="1" x14ac:dyDescent="0.15">
      <c r="A29" s="102">
        <v>8</v>
      </c>
      <c r="B29" s="96" t="s">
        <v>120</v>
      </c>
      <c r="C29" s="100" t="s">
        <v>121</v>
      </c>
      <c r="D29" s="96" t="str">
        <f>PHONETIC(B29)</f>
        <v xml:space="preserve">シミズ </v>
      </c>
      <c r="E29" s="98" t="str">
        <f>PHONETIC(C29)</f>
        <v xml:space="preserve">カズミ </v>
      </c>
      <c r="F29" s="92" t="s">
        <v>26</v>
      </c>
      <c r="G29" s="88" t="s">
        <v>122</v>
      </c>
      <c r="H29" s="94" t="s">
        <v>123</v>
      </c>
      <c r="I29" s="23"/>
      <c r="J29" s="52" t="s">
        <v>37</v>
      </c>
      <c r="K29" s="65"/>
      <c r="L29" s="49"/>
      <c r="N29" s="21">
        <f>IF(B29=0,0,1)</f>
        <v>1</v>
      </c>
      <c r="O29" s="41" t="s">
        <v>25</v>
      </c>
    </row>
    <row r="30" spans="1:20" ht="12.6" customHeight="1" x14ac:dyDescent="0.15">
      <c r="A30" s="103"/>
      <c r="B30" s="97"/>
      <c r="C30" s="101"/>
      <c r="D30" s="97"/>
      <c r="E30" s="99"/>
      <c r="F30" s="93"/>
      <c r="G30" s="89"/>
      <c r="H30" s="95"/>
      <c r="I30" s="24"/>
      <c r="J30" s="25"/>
      <c r="K30" s="66"/>
      <c r="L30" s="49"/>
      <c r="M30" s="162" t="s">
        <v>74</v>
      </c>
      <c r="O30" s="27" t="s">
        <v>26</v>
      </c>
    </row>
    <row r="31" spans="1:20" ht="12.6" customHeight="1" x14ac:dyDescent="0.15">
      <c r="A31" s="102">
        <v>9</v>
      </c>
      <c r="B31" s="96" t="s">
        <v>136</v>
      </c>
      <c r="C31" s="100" t="s">
        <v>137</v>
      </c>
      <c r="D31" s="96" t="str">
        <f t="shared" ref="D31" si="10">PHONETIC(B31)</f>
        <v>カツ</v>
      </c>
      <c r="E31" s="98" t="str">
        <f t="shared" ref="E31" si="11">PHONETIC(C31)</f>
        <v>トシカズ</v>
      </c>
      <c r="F31" s="92" t="s">
        <v>25</v>
      </c>
      <c r="G31" s="88" t="s">
        <v>75</v>
      </c>
      <c r="H31" s="94" t="s">
        <v>111</v>
      </c>
      <c r="I31" s="23"/>
      <c r="J31" s="52"/>
      <c r="K31" s="65"/>
      <c r="L31" s="49"/>
      <c r="M31" s="163"/>
      <c r="N31" s="21">
        <f>IF(B31=0,0,1)</f>
        <v>1</v>
      </c>
    </row>
    <row r="32" spans="1:20" ht="12.6" customHeight="1" x14ac:dyDescent="0.15">
      <c r="A32" s="103"/>
      <c r="B32" s="97"/>
      <c r="C32" s="101"/>
      <c r="D32" s="97"/>
      <c r="E32" s="99"/>
      <c r="F32" s="93"/>
      <c r="G32" s="89"/>
      <c r="H32" s="95"/>
      <c r="I32" s="24"/>
      <c r="J32" s="25"/>
      <c r="K32" s="86"/>
      <c r="L32" s="49"/>
      <c r="M32" s="163"/>
      <c r="N32" s="21">
        <f>IF(B32=0,0,1)</f>
        <v>0</v>
      </c>
      <c r="O32" s="27" t="s">
        <v>25</v>
      </c>
    </row>
    <row r="33" spans="1:16" ht="12.6" customHeight="1" x14ac:dyDescent="0.15">
      <c r="A33" s="102">
        <v>10</v>
      </c>
      <c r="B33" s="96" t="s">
        <v>124</v>
      </c>
      <c r="C33" s="100" t="s">
        <v>125</v>
      </c>
      <c r="D33" s="96" t="str">
        <f t="shared" ref="D33" si="12">PHONETIC(B33)</f>
        <v>マサキ</v>
      </c>
      <c r="E33" s="98" t="str">
        <f t="shared" ref="E33" si="13">PHONETIC(C33)</f>
        <v>メグミ</v>
      </c>
      <c r="F33" s="92" t="s">
        <v>26</v>
      </c>
      <c r="G33" s="88" t="s">
        <v>75</v>
      </c>
      <c r="H33" s="94" t="s">
        <v>126</v>
      </c>
      <c r="I33" s="23"/>
      <c r="J33" s="52"/>
      <c r="K33" s="65"/>
      <c r="L33" s="49"/>
      <c r="M33" s="164"/>
      <c r="N33" s="21">
        <f>IF(B33=0,0,1)</f>
        <v>1</v>
      </c>
      <c r="O33" s="13" t="s">
        <v>35</v>
      </c>
    </row>
    <row r="34" spans="1:16" ht="12.6" customHeight="1" x14ac:dyDescent="0.15">
      <c r="A34" s="103"/>
      <c r="B34" s="97"/>
      <c r="C34" s="101"/>
      <c r="D34" s="97"/>
      <c r="E34" s="99"/>
      <c r="F34" s="93"/>
      <c r="G34" s="89"/>
      <c r="H34" s="95"/>
      <c r="I34" s="24"/>
      <c r="J34" s="25"/>
      <c r="K34" s="66"/>
      <c r="L34" s="49"/>
      <c r="M34" s="9"/>
      <c r="N34" s="9"/>
      <c r="O34" s="13" t="s">
        <v>36</v>
      </c>
    </row>
    <row r="35" spans="1:16" ht="12.6" customHeight="1" x14ac:dyDescent="0.15">
      <c r="A35" s="102">
        <v>11</v>
      </c>
      <c r="B35" s="96" t="s">
        <v>127</v>
      </c>
      <c r="C35" s="100" t="s">
        <v>128</v>
      </c>
      <c r="D35" s="96" t="str">
        <f t="shared" ref="D35" si="14">PHONETIC(B35)</f>
        <v>ヤスイ</v>
      </c>
      <c r="E35" s="98" t="str">
        <f t="shared" ref="E35" si="15">PHONETIC(C35)</f>
        <v>ヤスコ</v>
      </c>
      <c r="F35" s="92" t="s">
        <v>26</v>
      </c>
      <c r="G35" s="88" t="s">
        <v>75</v>
      </c>
      <c r="H35" s="94" t="s">
        <v>117</v>
      </c>
      <c r="I35" s="23"/>
      <c r="J35" s="52"/>
      <c r="K35" s="65"/>
      <c r="L35" s="49"/>
      <c r="M35" s="9"/>
      <c r="N35" s="32">
        <f>IF(B35=0,0,1)</f>
        <v>1</v>
      </c>
      <c r="O35" s="44" t="s">
        <v>68</v>
      </c>
    </row>
    <row r="36" spans="1:16" ht="12.6" customHeight="1" x14ac:dyDescent="0.15">
      <c r="A36" s="103"/>
      <c r="B36" s="97"/>
      <c r="C36" s="101"/>
      <c r="D36" s="97"/>
      <c r="E36" s="99"/>
      <c r="F36" s="93"/>
      <c r="G36" s="89"/>
      <c r="H36" s="95"/>
      <c r="I36" s="24"/>
      <c r="J36" s="25"/>
      <c r="K36" s="66"/>
      <c r="L36" s="49"/>
      <c r="M36" s="9"/>
      <c r="N36" s="9"/>
      <c r="O36" s="44" t="s">
        <v>69</v>
      </c>
    </row>
    <row r="37" spans="1:16" ht="12.6" customHeight="1" x14ac:dyDescent="0.15">
      <c r="A37" s="102">
        <v>12</v>
      </c>
      <c r="B37" s="96"/>
      <c r="C37" s="100"/>
      <c r="D37" s="96" t="str">
        <f>PHONETIC(B37)</f>
        <v/>
      </c>
      <c r="E37" s="98" t="str">
        <f>PHONETIC(C37)</f>
        <v/>
      </c>
      <c r="F37" s="92"/>
      <c r="G37" s="88"/>
      <c r="H37" s="94"/>
      <c r="I37" s="23"/>
      <c r="J37" s="52" t="s">
        <v>37</v>
      </c>
      <c r="K37" s="65"/>
      <c r="L37" s="49"/>
      <c r="M37" s="9"/>
      <c r="N37" s="32">
        <f>IF(B37=0,0,1)</f>
        <v>0</v>
      </c>
      <c r="O37" s="44" t="s">
        <v>70</v>
      </c>
    </row>
    <row r="38" spans="1:16" ht="12.6" customHeight="1" x14ac:dyDescent="0.15">
      <c r="A38" s="103"/>
      <c r="B38" s="97"/>
      <c r="C38" s="101"/>
      <c r="D38" s="97"/>
      <c r="E38" s="99"/>
      <c r="F38" s="93"/>
      <c r="G38" s="89"/>
      <c r="H38" s="95"/>
      <c r="I38" s="24"/>
      <c r="J38" s="25"/>
      <c r="K38" s="66"/>
      <c r="L38" s="49"/>
      <c r="M38" s="9"/>
      <c r="N38" s="9"/>
      <c r="O38" s="44" t="s">
        <v>71</v>
      </c>
    </row>
    <row r="39" spans="1:16" ht="12.6" customHeight="1" x14ac:dyDescent="0.15">
      <c r="A39" s="102">
        <v>13</v>
      </c>
      <c r="B39" s="96"/>
      <c r="C39" s="100"/>
      <c r="D39" s="96" t="str">
        <f t="shared" ref="D39" si="16">PHONETIC(B39)</f>
        <v/>
      </c>
      <c r="E39" s="98" t="str">
        <f t="shared" ref="E39" si="17">PHONETIC(C39)</f>
        <v/>
      </c>
      <c r="F39" s="92"/>
      <c r="G39" s="88"/>
      <c r="H39" s="94"/>
      <c r="I39" s="23"/>
      <c r="J39" s="52"/>
      <c r="K39" s="65"/>
      <c r="L39" s="49"/>
      <c r="M39" s="9"/>
      <c r="N39" s="21">
        <f>IF(B39=0,0,1)</f>
        <v>0</v>
      </c>
      <c r="O39" s="44" t="s">
        <v>72</v>
      </c>
    </row>
    <row r="40" spans="1:16" ht="12.6" customHeight="1" x14ac:dyDescent="0.15">
      <c r="A40" s="103"/>
      <c r="B40" s="97"/>
      <c r="C40" s="101"/>
      <c r="D40" s="97"/>
      <c r="E40" s="99"/>
      <c r="F40" s="93"/>
      <c r="G40" s="89"/>
      <c r="H40" s="95"/>
      <c r="I40" s="24"/>
      <c r="J40" s="25"/>
      <c r="K40" s="66"/>
      <c r="L40" s="49"/>
      <c r="M40" s="9"/>
      <c r="N40" s="9"/>
      <c r="O40" s="44" t="s">
        <v>73</v>
      </c>
    </row>
    <row r="41" spans="1:16" ht="12.6" customHeight="1" x14ac:dyDescent="0.15">
      <c r="A41" s="102">
        <v>14</v>
      </c>
      <c r="B41" s="96"/>
      <c r="C41" s="100"/>
      <c r="D41" s="96" t="str">
        <f>PHONETIC(B41)</f>
        <v/>
      </c>
      <c r="E41" s="98" t="str">
        <f>PHONETIC(C41)</f>
        <v/>
      </c>
      <c r="F41" s="92"/>
      <c r="G41" s="88"/>
      <c r="H41" s="94"/>
      <c r="I41" s="23"/>
      <c r="J41" s="52"/>
      <c r="K41" s="65"/>
      <c r="L41" s="49"/>
      <c r="M41" s="9"/>
      <c r="N41" s="21">
        <f>IF(B41=0,0,1)</f>
        <v>0</v>
      </c>
      <c r="O41" s="33"/>
    </row>
    <row r="42" spans="1:16" ht="12.6" customHeight="1" x14ac:dyDescent="0.15">
      <c r="A42" s="103"/>
      <c r="B42" s="97"/>
      <c r="C42" s="101"/>
      <c r="D42" s="97"/>
      <c r="E42" s="99"/>
      <c r="F42" s="93"/>
      <c r="G42" s="89"/>
      <c r="H42" s="95"/>
      <c r="I42" s="24"/>
      <c r="J42" s="25"/>
      <c r="K42" s="66"/>
      <c r="L42" s="49"/>
      <c r="M42" s="9"/>
      <c r="N42" s="9"/>
    </row>
    <row r="43" spans="1:16" ht="12.6" customHeight="1" x14ac:dyDescent="0.15">
      <c r="A43" s="102">
        <v>15</v>
      </c>
      <c r="B43" s="96"/>
      <c r="C43" s="100"/>
      <c r="D43" s="96" t="str">
        <f t="shared" ref="D43" si="18">PHONETIC(B43)</f>
        <v/>
      </c>
      <c r="E43" s="98" t="str">
        <f>PHONETIC(C43)</f>
        <v/>
      </c>
      <c r="F43" s="92"/>
      <c r="G43" s="88"/>
      <c r="H43" s="94"/>
      <c r="I43" s="23"/>
      <c r="J43" s="52"/>
      <c r="K43" s="65"/>
      <c r="L43" s="49"/>
      <c r="M43" s="9"/>
      <c r="N43" s="21">
        <f>IF(B43=0,0,1)</f>
        <v>0</v>
      </c>
      <c r="O43" s="34" t="s">
        <v>47</v>
      </c>
    </row>
    <row r="44" spans="1:16" ht="12.6" customHeight="1" x14ac:dyDescent="0.15">
      <c r="A44" s="103"/>
      <c r="B44" s="97"/>
      <c r="C44" s="101"/>
      <c r="D44" s="97"/>
      <c r="E44" s="99"/>
      <c r="F44" s="93"/>
      <c r="G44" s="89"/>
      <c r="H44" s="95"/>
      <c r="I44" s="24"/>
      <c r="J44" s="25"/>
      <c r="K44" s="87"/>
      <c r="L44" s="50"/>
      <c r="M44" s="9"/>
      <c r="N44" s="35"/>
      <c r="O44" s="36"/>
    </row>
    <row r="45" spans="1:16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6" ht="20.100000000000001" customHeight="1" x14ac:dyDescent="0.15">
      <c r="A46" s="115" t="s">
        <v>31</v>
      </c>
      <c r="B46" s="111" t="s">
        <v>79</v>
      </c>
      <c r="C46" s="112"/>
      <c r="D46" s="61">
        <f t="shared" ref="D46:D52" si="19">IF(O46=0,"",O46)</f>
        <v>2</v>
      </c>
      <c r="E46" s="78">
        <v>3000</v>
      </c>
      <c r="F46" s="75" t="s">
        <v>5</v>
      </c>
      <c r="G46" s="132">
        <f t="shared" ref="G46:G51" si="20">IF(O46=0,"",E46*D46)</f>
        <v>6000</v>
      </c>
      <c r="H46" s="133"/>
      <c r="I46" s="71" t="s">
        <v>62</v>
      </c>
      <c r="J46" s="82">
        <f>SUMIFS(N15:N44,F15:F44,O32,G15:G44,O21)</f>
        <v>2</v>
      </c>
      <c r="K46" s="68">
        <f>SUMIFS(N15:N44,F15:F44,O30,G15:G44,O21)</f>
        <v>0</v>
      </c>
      <c r="L46" s="51"/>
      <c r="M46" s="37"/>
      <c r="N46" s="44" t="s">
        <v>59</v>
      </c>
      <c r="O46" s="13">
        <f t="shared" ref="O46:O51" si="21">J46+K46</f>
        <v>2</v>
      </c>
      <c r="P46" s="13">
        <f t="shared" ref="P46:P51" si="22">E46*O46</f>
        <v>6000</v>
      </c>
    </row>
    <row r="47" spans="1:16" ht="20.100000000000001" customHeight="1" x14ac:dyDescent="0.15">
      <c r="A47" s="116"/>
      <c r="B47" s="109" t="s">
        <v>80</v>
      </c>
      <c r="C47" s="110"/>
      <c r="D47" s="62" t="str">
        <f t="shared" si="19"/>
        <v/>
      </c>
      <c r="E47" s="79">
        <v>3000</v>
      </c>
      <c r="F47" s="76" t="s">
        <v>5</v>
      </c>
      <c r="G47" s="117" t="str">
        <f t="shared" si="20"/>
        <v/>
      </c>
      <c r="H47" s="118"/>
      <c r="I47" s="72" t="s">
        <v>63</v>
      </c>
      <c r="J47" s="83">
        <f>SUMIFS(N15:N44,F15:F44,O32,G15:G44,O22)</f>
        <v>0</v>
      </c>
      <c r="K47" s="69">
        <f>SUMIFS(N15:N44,F15:F44,O30,G15:G44,O22)</f>
        <v>0</v>
      </c>
      <c r="L47" s="51"/>
      <c r="M47" s="9"/>
      <c r="N47" s="44" t="s">
        <v>60</v>
      </c>
      <c r="O47" s="13">
        <f t="shared" si="21"/>
        <v>0</v>
      </c>
      <c r="P47" s="13">
        <f t="shared" si="22"/>
        <v>0</v>
      </c>
    </row>
    <row r="48" spans="1:16" ht="20.100000000000001" customHeight="1" x14ac:dyDescent="0.15">
      <c r="A48" s="116"/>
      <c r="B48" s="109" t="s">
        <v>81</v>
      </c>
      <c r="C48" s="110"/>
      <c r="D48" s="62">
        <f t="shared" si="19"/>
        <v>5</v>
      </c>
      <c r="E48" s="79">
        <v>3000</v>
      </c>
      <c r="F48" s="76" t="s">
        <v>5</v>
      </c>
      <c r="G48" s="117">
        <f t="shared" si="20"/>
        <v>15000</v>
      </c>
      <c r="H48" s="118"/>
      <c r="I48" s="73" t="s">
        <v>64</v>
      </c>
      <c r="J48" s="83">
        <f>SUMIFS($N$15:$N$44,$F$15:$F$44,O32,$G$15:$G$44,O24)</f>
        <v>4</v>
      </c>
      <c r="K48" s="69">
        <f>SUMIFS($N$15:$N$44,$F$15:$F$44,O30,$G$15:$G$44,O24)</f>
        <v>1</v>
      </c>
      <c r="L48" s="51"/>
      <c r="M48" s="9"/>
      <c r="N48" s="44" t="s">
        <v>57</v>
      </c>
      <c r="O48" s="13">
        <f t="shared" si="21"/>
        <v>5</v>
      </c>
      <c r="P48" s="13">
        <f t="shared" si="22"/>
        <v>15000</v>
      </c>
    </row>
    <row r="49" spans="1:16" ht="20.100000000000001" customHeight="1" x14ac:dyDescent="0.15">
      <c r="A49" s="116"/>
      <c r="B49" s="109" t="s">
        <v>84</v>
      </c>
      <c r="C49" s="110"/>
      <c r="D49" s="62" t="str">
        <f t="shared" si="19"/>
        <v/>
      </c>
      <c r="E49" s="79">
        <v>3000</v>
      </c>
      <c r="F49" s="76" t="s">
        <v>5</v>
      </c>
      <c r="G49" s="117" t="str">
        <f t="shared" si="20"/>
        <v/>
      </c>
      <c r="H49" s="118"/>
      <c r="I49" s="72" t="s">
        <v>85</v>
      </c>
      <c r="J49" s="83">
        <f>SUMIFS($N$15:$N$44,$F$15:$F$44,O32,$G$15:$G$44,O25)</f>
        <v>0</v>
      </c>
      <c r="K49" s="69">
        <f>SUMIFS($N$15:$N$44,$F$15:$F$44,O30,$G$15:$G$44,O25)</f>
        <v>0</v>
      </c>
      <c r="L49" s="51"/>
      <c r="M49" s="9"/>
      <c r="N49" s="44" t="s">
        <v>84</v>
      </c>
      <c r="O49" s="13">
        <f t="shared" si="21"/>
        <v>0</v>
      </c>
      <c r="P49" s="13">
        <f t="shared" si="22"/>
        <v>0</v>
      </c>
    </row>
    <row r="50" spans="1:16" ht="20.100000000000001" customHeight="1" x14ac:dyDescent="0.15">
      <c r="A50" s="116"/>
      <c r="B50" s="109" t="s">
        <v>82</v>
      </c>
      <c r="C50" s="110"/>
      <c r="D50" s="62">
        <f t="shared" si="19"/>
        <v>3</v>
      </c>
      <c r="E50" s="79">
        <v>3000</v>
      </c>
      <c r="F50" s="76" t="s">
        <v>5</v>
      </c>
      <c r="G50" s="117">
        <f t="shared" si="20"/>
        <v>9000</v>
      </c>
      <c r="H50" s="118"/>
      <c r="I50" s="72" t="s">
        <v>56</v>
      </c>
      <c r="J50" s="83">
        <f>SUMIFS(N15:N44,F15:F44,O32,G15:G44,O26)</f>
        <v>1</v>
      </c>
      <c r="K50" s="69">
        <f>SUMIFS(N15:N44,F15:F44,O30,G15:G44,O26)</f>
        <v>2</v>
      </c>
      <c r="L50" s="51"/>
      <c r="M50" s="9"/>
      <c r="N50" s="44" t="s">
        <v>61</v>
      </c>
      <c r="O50" s="13">
        <f t="shared" si="21"/>
        <v>3</v>
      </c>
      <c r="P50" s="13">
        <f t="shared" si="22"/>
        <v>9000</v>
      </c>
    </row>
    <row r="51" spans="1:16" ht="20.100000000000001" customHeight="1" x14ac:dyDescent="0.15">
      <c r="A51" s="116"/>
      <c r="B51" s="113" t="s">
        <v>83</v>
      </c>
      <c r="C51" s="114"/>
      <c r="D51" s="62">
        <f t="shared" si="19"/>
        <v>1</v>
      </c>
      <c r="E51" s="80">
        <v>3300</v>
      </c>
      <c r="F51" s="77" t="s">
        <v>5</v>
      </c>
      <c r="G51" s="119">
        <f t="shared" si="20"/>
        <v>3300</v>
      </c>
      <c r="H51" s="120"/>
      <c r="I51" s="74" t="s">
        <v>9</v>
      </c>
      <c r="J51" s="84">
        <f>SUMIFS(N15:N44,F15:F44,O32,G15:G44,O23)</f>
        <v>0</v>
      </c>
      <c r="K51" s="70">
        <f>SUMIFS(N15:N44,F15:F44,O30,G15:G44,O23)</f>
        <v>1</v>
      </c>
      <c r="L51" s="51"/>
      <c r="M51" s="38"/>
      <c r="N51" s="44" t="s">
        <v>58</v>
      </c>
      <c r="O51" s="13">
        <f t="shared" si="21"/>
        <v>1</v>
      </c>
      <c r="P51" s="13">
        <f t="shared" si="22"/>
        <v>3300</v>
      </c>
    </row>
    <row r="52" spans="1:16" ht="20.100000000000001" customHeight="1" x14ac:dyDescent="0.15">
      <c r="A52" s="104" t="s">
        <v>6</v>
      </c>
      <c r="B52" s="105"/>
      <c r="C52" s="106"/>
      <c r="D52" s="63">
        <f t="shared" si="19"/>
        <v>11</v>
      </c>
      <c r="E52" s="104" t="s">
        <v>7</v>
      </c>
      <c r="F52" s="105"/>
      <c r="G52" s="107">
        <f>IF(P52=0,"",P52)</f>
        <v>33300</v>
      </c>
      <c r="H52" s="108"/>
      <c r="M52" s="9"/>
      <c r="N52" s="34"/>
      <c r="O52" s="13">
        <f>SUM(O46:O51)</f>
        <v>11</v>
      </c>
      <c r="P52" s="13">
        <f>SUM(P46:P51)</f>
        <v>33300</v>
      </c>
    </row>
    <row r="53" spans="1:16" ht="18" customHeight="1" x14ac:dyDescent="0.15">
      <c r="A53" s="43" t="s">
        <v>10</v>
      </c>
      <c r="B53" s="9"/>
      <c r="C53" s="9"/>
      <c r="D53" s="9"/>
      <c r="E53" s="9"/>
      <c r="F53" s="9"/>
      <c r="G53" s="9"/>
      <c r="H53" s="9"/>
      <c r="I53" s="39"/>
      <c r="J53" s="9"/>
      <c r="K53" s="9"/>
      <c r="L53" s="9"/>
      <c r="M53" s="9"/>
    </row>
    <row r="54" spans="1:16" x14ac:dyDescent="0.15">
      <c r="A54" s="43" t="s">
        <v>11</v>
      </c>
    </row>
  </sheetData>
  <sheetProtection algorithmName="SHA-512" hashValue="YM0xt+kG3ixRCnPfHh9H/C/OH50gnhmItxGWwIotMg0eIRprgn+vCQ/1PkcGA664y4ExfbvLVdIFub59Yrro9w==" saltValue="nfHB9qhrM8elR1rpCekEXA==" spinCount="100000" sheet="1" selectLockedCells="1"/>
  <mergeCells count="159">
    <mergeCell ref="D14:E14"/>
    <mergeCell ref="C1:F1"/>
    <mergeCell ref="A1:B1"/>
    <mergeCell ref="B49:C49"/>
    <mergeCell ref="G49:H49"/>
    <mergeCell ref="M30:M33"/>
    <mergeCell ref="B50:C50"/>
    <mergeCell ref="G50:H50"/>
    <mergeCell ref="B48:C48"/>
    <mergeCell ref="G48:H48"/>
    <mergeCell ref="H33:H34"/>
    <mergeCell ref="H35:H36"/>
    <mergeCell ref="H37:H38"/>
    <mergeCell ref="I6:K6"/>
    <mergeCell ref="I14:J14"/>
    <mergeCell ref="I3:K3"/>
    <mergeCell ref="I5:K5"/>
    <mergeCell ref="G17:G18"/>
    <mergeCell ref="B19:B20"/>
    <mergeCell ref="C19:C20"/>
    <mergeCell ref="B21:B22"/>
    <mergeCell ref="C21:C22"/>
    <mergeCell ref="B23:B24"/>
    <mergeCell ref="C23:C24"/>
    <mergeCell ref="S19:T20"/>
    <mergeCell ref="S21:T21"/>
    <mergeCell ref="Q11:AC12"/>
    <mergeCell ref="P19:Q20"/>
    <mergeCell ref="H43:H44"/>
    <mergeCell ref="H39:H40"/>
    <mergeCell ref="H41:H42"/>
    <mergeCell ref="A3:B3"/>
    <mergeCell ref="C3:D3"/>
    <mergeCell ref="A4:C4"/>
    <mergeCell ref="D4:G4"/>
    <mergeCell ref="A5:C6"/>
    <mergeCell ref="F6:G6"/>
    <mergeCell ref="D6:E6"/>
    <mergeCell ref="B17:B18"/>
    <mergeCell ref="C17:C18"/>
    <mergeCell ref="A15:A16"/>
    <mergeCell ref="A17:A18"/>
    <mergeCell ref="A19:A20"/>
    <mergeCell ref="A21:A22"/>
    <mergeCell ref="B15:B16"/>
    <mergeCell ref="C15:C16"/>
    <mergeCell ref="E17:E18"/>
    <mergeCell ref="F17:F18"/>
    <mergeCell ref="G51:H51"/>
    <mergeCell ref="D5:E5"/>
    <mergeCell ref="F5:G5"/>
    <mergeCell ref="I4:K4"/>
    <mergeCell ref="D15:D16"/>
    <mergeCell ref="E15:E16"/>
    <mergeCell ref="G46:H46"/>
    <mergeCell ref="G39:G40"/>
    <mergeCell ref="G41:G42"/>
    <mergeCell ref="G43:G44"/>
    <mergeCell ref="H23:H24"/>
    <mergeCell ref="H25:H26"/>
    <mergeCell ref="H17:H18"/>
    <mergeCell ref="D19:D20"/>
    <mergeCell ref="E19:E20"/>
    <mergeCell ref="F19:F20"/>
    <mergeCell ref="H21:H22"/>
    <mergeCell ref="E21:E22"/>
    <mergeCell ref="F15:F16"/>
    <mergeCell ref="G15:G16"/>
    <mergeCell ref="H15:H16"/>
    <mergeCell ref="G19:G20"/>
    <mergeCell ref="H19:H20"/>
    <mergeCell ref="D17:D18"/>
    <mergeCell ref="A52:C52"/>
    <mergeCell ref="E52:F52"/>
    <mergeCell ref="G52:H52"/>
    <mergeCell ref="B47:C47"/>
    <mergeCell ref="B46:C46"/>
    <mergeCell ref="B51:C51"/>
    <mergeCell ref="A46:A51"/>
    <mergeCell ref="G47:H47"/>
    <mergeCell ref="F27:F28"/>
    <mergeCell ref="A31:A32"/>
    <mergeCell ref="F29:F30"/>
    <mergeCell ref="A37:A38"/>
    <mergeCell ref="A39:A40"/>
    <mergeCell ref="A41:A42"/>
    <mergeCell ref="A43:A44"/>
    <mergeCell ref="B37:B38"/>
    <mergeCell ref="B39:B40"/>
    <mergeCell ref="B41:B42"/>
    <mergeCell ref="B43:B44"/>
    <mergeCell ref="C39:C40"/>
    <mergeCell ref="C41:C42"/>
    <mergeCell ref="C43:C44"/>
    <mergeCell ref="E43:E44"/>
    <mergeCell ref="D39:D40"/>
    <mergeCell ref="F21:F22"/>
    <mergeCell ref="F23:F24"/>
    <mergeCell ref="F25:F26"/>
    <mergeCell ref="A35:A36"/>
    <mergeCell ref="A23:A24"/>
    <mergeCell ref="A25:A26"/>
    <mergeCell ref="A27:A28"/>
    <mergeCell ref="A29:A30"/>
    <mergeCell ref="D33:D34"/>
    <mergeCell ref="A33:A34"/>
    <mergeCell ref="C35:C36"/>
    <mergeCell ref="B25:B26"/>
    <mergeCell ref="B27:B28"/>
    <mergeCell ref="B29:B30"/>
    <mergeCell ref="B31:B32"/>
    <mergeCell ref="B33:B34"/>
    <mergeCell ref="B35:B36"/>
    <mergeCell ref="D21:D22"/>
    <mergeCell ref="D23:D24"/>
    <mergeCell ref="D25:D26"/>
    <mergeCell ref="D27:D28"/>
    <mergeCell ref="D29:D30"/>
    <mergeCell ref="D31:D32"/>
    <mergeCell ref="C25:C26"/>
    <mergeCell ref="E23:E24"/>
    <mergeCell ref="E25:E26"/>
    <mergeCell ref="E27:E28"/>
    <mergeCell ref="E29:E30"/>
    <mergeCell ref="C37:C38"/>
    <mergeCell ref="E31:E32"/>
    <mergeCell ref="C27:C28"/>
    <mergeCell ref="C29:C30"/>
    <mergeCell ref="C31:C32"/>
    <mergeCell ref="C33:C34"/>
    <mergeCell ref="D35:D36"/>
    <mergeCell ref="D37:D38"/>
    <mergeCell ref="D43:D44"/>
    <mergeCell ref="F39:F40"/>
    <mergeCell ref="F41:F42"/>
    <mergeCell ref="E33:E34"/>
    <mergeCell ref="E35:E36"/>
    <mergeCell ref="E37:E38"/>
    <mergeCell ref="E39:E40"/>
    <mergeCell ref="E41:E42"/>
    <mergeCell ref="F43:F44"/>
    <mergeCell ref="G37:G38"/>
    <mergeCell ref="F31:F32"/>
    <mergeCell ref="F33:F34"/>
    <mergeCell ref="F35:F36"/>
    <mergeCell ref="F37:F38"/>
    <mergeCell ref="H27:H28"/>
    <mergeCell ref="H29:H30"/>
    <mergeCell ref="H31:H32"/>
    <mergeCell ref="D41:D42"/>
    <mergeCell ref="G21:G22"/>
    <mergeCell ref="G23:G24"/>
    <mergeCell ref="G25:G26"/>
    <mergeCell ref="G27:G28"/>
    <mergeCell ref="G29:G30"/>
    <mergeCell ref="G31:G32"/>
    <mergeCell ref="S22:T22"/>
    <mergeCell ref="G33:G34"/>
    <mergeCell ref="G35:G36"/>
  </mergeCells>
  <phoneticPr fontId="2"/>
  <dataValidations count="5">
    <dataValidation type="list" allowBlank="1" showInputMessage="1" showErrorMessage="1" sqref="G15:G44" xr:uid="{00000000-0002-0000-0000-000000000000}">
      <formula1>$O$21:$O$27</formula1>
    </dataValidation>
    <dataValidation type="list" allowBlank="1" showInputMessage="1" showErrorMessage="1" sqref="H15:H44" xr:uid="{00000000-0002-0000-0000-000001000000}">
      <formula1>$O$12:$O$20</formula1>
    </dataValidation>
    <dataValidation type="list" allowBlank="1" showInputMessage="1" showErrorMessage="1" sqref="F15 F43 F41 F39 F37 F35 F33 F31 F29 F27 F25 F23 F21 F19 F17" xr:uid="{00000000-0002-0000-0000-000002000000}">
      <formula1>$O$29:$O$30</formula1>
    </dataValidation>
    <dataValidation type="list" allowBlank="1" showInputMessage="1" showErrorMessage="1" sqref="I15:I44" xr:uid="{00000000-0002-0000-0000-000003000000}">
      <formula1>$O$33:$O$42</formula1>
    </dataValidation>
    <dataValidation type="list" allowBlank="1" showInputMessage="1" showErrorMessage="1" sqref="K17:L17 K19:L19 K21:L21 K23:L23 K25:L25 K27:L27 K29:L29 K31:L31 K33:L33 K35:L35 K37:L37 K39:L39 K41:L41 K43:L43 K15:L15" xr:uid="{00000000-0002-0000-0000-000004000000}">
      <formula1>$O$43</formula1>
    </dataValidation>
  </dataValidations>
  <hyperlinks>
    <hyperlink ref="I3" r:id="rId1" xr:uid="{00000000-0004-0000-0000-000000000000}"/>
    <hyperlink ref="I3:K3" r:id="rId2" display="as-prime@swan.ocn.ne.jp" xr:uid="{00000000-0004-0000-0000-000001000000}"/>
  </hyperlinks>
  <printOptions horizontalCentered="1"/>
  <pageMargins left="0.59055118110236227" right="0.39370078740157483" top="0.78740157480314965" bottom="0.19685039370078741" header="0.51181102362204722" footer="0.51181102362204722"/>
  <pageSetup paperSize="9" orientation="portrait" horizontalDpi="4294967293" r:id="rId3"/>
  <headerFooter alignWithMargins="0">
    <oddFooter>&amp;R兵庫県アーチェリー連盟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C54"/>
  <sheetViews>
    <sheetView showZeros="0" zoomScaleNormal="100" zoomScaleSheetLayoutView="100" workbookViewId="0">
      <selection activeCell="B15" sqref="B15:B16"/>
    </sheetView>
  </sheetViews>
  <sheetFormatPr defaultRowHeight="13.5" x14ac:dyDescent="0.15"/>
  <cols>
    <col min="1" max="1" width="3.75" style="2" customWidth="1"/>
    <col min="2" max="2" width="8.625" style="2" customWidth="1"/>
    <col min="3" max="3" width="9.125" style="2" customWidth="1"/>
    <col min="4" max="4" width="9" style="2" customWidth="1"/>
    <col min="5" max="5" width="8.875" style="2" customWidth="1"/>
    <col min="6" max="6" width="5.625" style="2" customWidth="1"/>
    <col min="7" max="7" width="10.625" style="2" customWidth="1"/>
    <col min="8" max="8" width="9.125" style="2" customWidth="1"/>
    <col min="9" max="9" width="6.625" style="2" customWidth="1"/>
    <col min="10" max="10" width="6.875" style="2" customWidth="1"/>
    <col min="11" max="11" width="10.375" style="2" customWidth="1"/>
    <col min="12" max="12" width="2.25" style="2" customWidth="1"/>
    <col min="13" max="13" width="9" style="2"/>
    <col min="14" max="14" width="14.125" style="2" hidden="1" customWidth="1"/>
    <col min="15" max="15" width="18.75" style="2" hidden="1" customWidth="1"/>
    <col min="16" max="16" width="10.25" style="2" customWidth="1"/>
    <col min="17" max="18" width="9.125" style="2" customWidth="1"/>
    <col min="19" max="19" width="2.875" style="2" customWidth="1"/>
    <col min="20" max="21" width="9.125" style="2" customWidth="1"/>
    <col min="22" max="29" width="10.625" style="2" customWidth="1"/>
    <col min="30" max="16384" width="9" style="2"/>
  </cols>
  <sheetData>
    <row r="1" spans="1:29" ht="27" customHeight="1" x14ac:dyDescent="0.15">
      <c r="A1" s="161">
        <f>+C3</f>
        <v>45151</v>
      </c>
      <c r="B1" s="161"/>
      <c r="C1" s="159" t="s">
        <v>78</v>
      </c>
      <c r="D1" s="160"/>
      <c r="E1" s="160"/>
      <c r="F1" s="160"/>
      <c r="G1" s="60" t="s">
        <v>77</v>
      </c>
      <c r="H1" s="85" t="s">
        <v>103</v>
      </c>
      <c r="S1" s="1"/>
      <c r="T1" s="1"/>
    </row>
    <row r="2" spans="1:29" ht="12" customHeight="1" x14ac:dyDescent="0.15">
      <c r="B2" s="3"/>
      <c r="C2" s="3"/>
      <c r="D2" s="3"/>
      <c r="E2" s="3"/>
      <c r="I2" s="4" t="s">
        <v>15</v>
      </c>
      <c r="K2" s="64" t="s">
        <v>87</v>
      </c>
      <c r="L2" s="5"/>
      <c r="M2" s="5"/>
      <c r="R2" s="6"/>
    </row>
    <row r="3" spans="1:29" ht="21" customHeight="1" x14ac:dyDescent="0.15">
      <c r="A3" s="143" t="s">
        <v>13</v>
      </c>
      <c r="B3" s="143"/>
      <c r="C3" s="144">
        <f>'TA記録会申込書（成年）'!$C$3</f>
        <v>45151</v>
      </c>
      <c r="D3" s="144"/>
      <c r="E3" s="42" t="s">
        <v>88</v>
      </c>
      <c r="G3" s="7" t="s">
        <v>12</v>
      </c>
      <c r="H3" s="59">
        <f>'TA記録会申込書（成年）'!$H$3</f>
        <v>45141</v>
      </c>
      <c r="I3" s="169" t="s">
        <v>86</v>
      </c>
      <c r="J3" s="170"/>
      <c r="K3" s="170"/>
      <c r="L3" s="45"/>
      <c r="O3" s="8" t="s">
        <v>28</v>
      </c>
      <c r="P3" s="1"/>
      <c r="Q3" s="1"/>
      <c r="R3" s="1"/>
      <c r="S3" s="1"/>
      <c r="T3" s="1"/>
    </row>
    <row r="4" spans="1:29" ht="24.95" customHeight="1" x14ac:dyDescent="0.15">
      <c r="A4" s="145" t="s">
        <v>0</v>
      </c>
      <c r="B4" s="146"/>
      <c r="C4" s="147"/>
      <c r="D4" s="148"/>
      <c r="E4" s="148"/>
      <c r="F4" s="148"/>
      <c r="G4" s="148"/>
      <c r="H4" s="56" t="s">
        <v>1</v>
      </c>
      <c r="I4" s="125"/>
      <c r="J4" s="126"/>
      <c r="K4" s="127"/>
      <c r="L4" s="46"/>
      <c r="M4" s="9"/>
      <c r="O4" s="8" t="s">
        <v>52</v>
      </c>
      <c r="Q4" s="10" t="s">
        <v>55</v>
      </c>
      <c r="R4" s="1"/>
      <c r="S4" s="1"/>
      <c r="T4" s="1"/>
    </row>
    <row r="5" spans="1:29" ht="24.95" customHeight="1" x14ac:dyDescent="0.15">
      <c r="A5" s="149" t="s">
        <v>14</v>
      </c>
      <c r="B5" s="150"/>
      <c r="C5" s="151"/>
      <c r="D5" s="122"/>
      <c r="E5" s="122"/>
      <c r="F5" s="122"/>
      <c r="G5" s="124"/>
      <c r="H5" s="57" t="s">
        <v>18</v>
      </c>
      <c r="I5" s="171"/>
      <c r="J5" s="172"/>
      <c r="K5" s="173"/>
      <c r="L5" s="46"/>
      <c r="M5" s="9"/>
      <c r="O5" s="8" t="s">
        <v>17</v>
      </c>
      <c r="Q5" s="11" t="s">
        <v>32</v>
      </c>
      <c r="R5" s="12"/>
      <c r="S5" s="12"/>
      <c r="T5" s="12"/>
      <c r="U5" s="12"/>
    </row>
    <row r="6" spans="1:29" ht="24.95" customHeight="1" x14ac:dyDescent="0.15">
      <c r="A6" s="152"/>
      <c r="B6" s="153"/>
      <c r="C6" s="154"/>
      <c r="D6" s="157"/>
      <c r="E6" s="157"/>
      <c r="F6" s="157"/>
      <c r="G6" s="156"/>
      <c r="H6" s="58" t="s">
        <v>19</v>
      </c>
      <c r="I6" s="165"/>
      <c r="J6" s="166"/>
      <c r="K6" s="167"/>
      <c r="L6" s="47"/>
      <c r="M6" s="9"/>
      <c r="O6" s="8" t="s">
        <v>29</v>
      </c>
    </row>
    <row r="7" spans="1:29" ht="18.75" x14ac:dyDescent="0.15">
      <c r="A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8" t="s">
        <v>30</v>
      </c>
      <c r="Q7" s="12"/>
      <c r="R7" s="12"/>
      <c r="S7" s="12"/>
      <c r="T7" s="12"/>
      <c r="U7" s="12"/>
    </row>
    <row r="8" spans="1:29" ht="18.75" customHeight="1" x14ac:dyDescent="0.15">
      <c r="A8" s="42" t="s">
        <v>89</v>
      </c>
      <c r="B8" s="42" t="s">
        <v>91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O8" s="8" t="s">
        <v>16</v>
      </c>
      <c r="P8" s="1"/>
      <c r="Q8" s="12"/>
      <c r="R8" s="12"/>
      <c r="S8" s="12"/>
      <c r="T8" s="12"/>
      <c r="U8" s="12"/>
    </row>
    <row r="9" spans="1:29" ht="18.75" customHeight="1" x14ac:dyDescent="0.15">
      <c r="A9" s="42" t="s">
        <v>90</v>
      </c>
      <c r="B9" s="81" t="s">
        <v>92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P9" s="1"/>
      <c r="Q9" s="12"/>
    </row>
    <row r="10" spans="1:29" ht="18.75" customHeight="1" x14ac:dyDescent="0.15">
      <c r="A10" s="42" t="s">
        <v>93</v>
      </c>
      <c r="B10" s="42" t="s">
        <v>94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O10" s="10" t="s">
        <v>54</v>
      </c>
      <c r="Q10" s="40"/>
    </row>
    <row r="11" spans="1:29" ht="18.75" customHeight="1" x14ac:dyDescent="0.15">
      <c r="A11" s="42" t="s">
        <v>95</v>
      </c>
      <c r="B11" s="42" t="s">
        <v>96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Q11" s="137" t="s">
        <v>44</v>
      </c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9"/>
    </row>
    <row r="12" spans="1:29" ht="12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O12" s="13" t="s">
        <v>53</v>
      </c>
      <c r="Q12" s="140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</row>
    <row r="13" spans="1:29" ht="12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O13" s="14" t="s">
        <v>21</v>
      </c>
      <c r="R13" s="12"/>
      <c r="S13" s="12"/>
      <c r="T13" s="12"/>
      <c r="U13" s="12"/>
    </row>
    <row r="14" spans="1:29" ht="18.75" customHeight="1" x14ac:dyDescent="0.15">
      <c r="A14" s="15"/>
      <c r="B14" s="16" t="s">
        <v>42</v>
      </c>
      <c r="C14" s="17" t="s">
        <v>43</v>
      </c>
      <c r="D14" s="158" t="s">
        <v>48</v>
      </c>
      <c r="E14" s="158"/>
      <c r="F14" s="18" t="s">
        <v>2</v>
      </c>
      <c r="G14" s="19" t="s">
        <v>3</v>
      </c>
      <c r="H14" s="53" t="s">
        <v>4</v>
      </c>
      <c r="I14" s="168" t="s">
        <v>34</v>
      </c>
      <c r="J14" s="158"/>
      <c r="K14" s="19" t="s">
        <v>33</v>
      </c>
      <c r="L14" s="48"/>
      <c r="M14" s="9"/>
      <c r="N14" s="2" t="s">
        <v>27</v>
      </c>
      <c r="O14" s="14" t="s">
        <v>23</v>
      </c>
      <c r="Q14" s="12"/>
      <c r="R14" s="12"/>
      <c r="S14" s="12"/>
      <c r="T14" s="12"/>
      <c r="U14" s="12"/>
    </row>
    <row r="15" spans="1:29" ht="12.6" customHeight="1" x14ac:dyDescent="0.15">
      <c r="A15" s="102">
        <v>1</v>
      </c>
      <c r="B15" s="96"/>
      <c r="C15" s="100"/>
      <c r="D15" s="128" t="str">
        <f>PHONETIC(B15)</f>
        <v/>
      </c>
      <c r="E15" s="130" t="str">
        <f>PHONETIC(C15)</f>
        <v/>
      </c>
      <c r="F15" s="92"/>
      <c r="G15" s="88"/>
      <c r="H15" s="94"/>
      <c r="I15" s="20"/>
      <c r="J15" s="54" t="s">
        <v>37</v>
      </c>
      <c r="K15" s="65"/>
      <c r="L15" s="49"/>
      <c r="M15" s="9"/>
      <c r="N15" s="21">
        <f>IF(B15=0,0,1)</f>
        <v>0</v>
      </c>
      <c r="O15" s="14" t="s">
        <v>50</v>
      </c>
    </row>
    <row r="16" spans="1:29" ht="12.6" customHeight="1" x14ac:dyDescent="0.15">
      <c r="A16" s="103"/>
      <c r="B16" s="97"/>
      <c r="C16" s="101"/>
      <c r="D16" s="129"/>
      <c r="E16" s="131"/>
      <c r="F16" s="93"/>
      <c r="G16" s="89"/>
      <c r="H16" s="95"/>
      <c r="I16" s="22"/>
      <c r="J16" s="55"/>
      <c r="K16" s="66"/>
      <c r="L16" s="49"/>
      <c r="M16" s="9"/>
      <c r="N16" s="9"/>
      <c r="O16" s="14" t="s">
        <v>49</v>
      </c>
    </row>
    <row r="17" spans="1:21" ht="12.6" customHeight="1" x14ac:dyDescent="0.15">
      <c r="A17" s="102">
        <v>2</v>
      </c>
      <c r="B17" s="96"/>
      <c r="C17" s="100"/>
      <c r="D17" s="128" t="str">
        <f t="shared" ref="D17:E43" si="0">PHONETIC(B17)</f>
        <v/>
      </c>
      <c r="E17" s="130" t="str">
        <f>PHONETIC(C17)</f>
        <v/>
      </c>
      <c r="F17" s="92"/>
      <c r="G17" s="88"/>
      <c r="H17" s="94"/>
      <c r="I17" s="20"/>
      <c r="J17" s="54"/>
      <c r="K17" s="65"/>
      <c r="L17" s="49"/>
      <c r="M17" s="9"/>
      <c r="N17" s="21">
        <f>IF(B17=0,0,1)</f>
        <v>0</v>
      </c>
      <c r="O17" s="14" t="s">
        <v>24</v>
      </c>
    </row>
    <row r="18" spans="1:21" ht="12.6" customHeight="1" x14ac:dyDescent="0.15">
      <c r="A18" s="103"/>
      <c r="B18" s="97"/>
      <c r="C18" s="101"/>
      <c r="D18" s="129"/>
      <c r="E18" s="131"/>
      <c r="F18" s="93"/>
      <c r="G18" s="89"/>
      <c r="H18" s="95"/>
      <c r="I18" s="22"/>
      <c r="J18" s="55"/>
      <c r="K18" s="66"/>
      <c r="L18" s="49"/>
      <c r="M18" s="9"/>
      <c r="N18" s="9"/>
      <c r="O18" s="14" t="s">
        <v>20</v>
      </c>
    </row>
    <row r="19" spans="1:21" ht="12.6" customHeight="1" x14ac:dyDescent="0.15">
      <c r="A19" s="102">
        <v>3</v>
      </c>
      <c r="B19" s="96"/>
      <c r="C19" s="100"/>
      <c r="D19" s="96" t="str">
        <f t="shared" si="0"/>
        <v/>
      </c>
      <c r="E19" s="98" t="str">
        <f t="shared" si="0"/>
        <v/>
      </c>
      <c r="F19" s="92"/>
      <c r="G19" s="88"/>
      <c r="H19" s="94"/>
      <c r="I19" s="23"/>
      <c r="J19" s="52"/>
      <c r="K19" s="65"/>
      <c r="L19" s="49"/>
      <c r="M19" s="9"/>
      <c r="N19" s="21">
        <f>IF(B19=0,0,1)</f>
        <v>0</v>
      </c>
      <c r="O19" s="14" t="s">
        <v>22</v>
      </c>
    </row>
    <row r="20" spans="1:21" ht="12.6" customHeight="1" x14ac:dyDescent="0.15">
      <c r="A20" s="103"/>
      <c r="B20" s="97"/>
      <c r="C20" s="101"/>
      <c r="D20" s="97"/>
      <c r="E20" s="99"/>
      <c r="F20" s="93"/>
      <c r="G20" s="89"/>
      <c r="H20" s="95"/>
      <c r="I20" s="24"/>
      <c r="J20" s="25"/>
      <c r="K20" s="66"/>
      <c r="L20" s="49"/>
      <c r="M20" s="9"/>
      <c r="N20" s="9"/>
      <c r="O20" s="13"/>
      <c r="Q20" s="26" t="s">
        <v>41</v>
      </c>
      <c r="S20" s="12"/>
      <c r="T20" s="12"/>
      <c r="U20" s="12"/>
    </row>
    <row r="21" spans="1:21" ht="12.6" customHeight="1" x14ac:dyDescent="0.15">
      <c r="A21" s="102">
        <v>4</v>
      </c>
      <c r="B21" s="96"/>
      <c r="C21" s="100"/>
      <c r="D21" s="96" t="str">
        <f t="shared" si="0"/>
        <v/>
      </c>
      <c r="E21" s="98" t="str">
        <f t="shared" si="0"/>
        <v/>
      </c>
      <c r="F21" s="92"/>
      <c r="G21" s="88"/>
      <c r="H21" s="94"/>
      <c r="I21" s="23"/>
      <c r="J21" s="52"/>
      <c r="K21" s="65"/>
      <c r="L21" s="49"/>
      <c r="M21" s="9"/>
      <c r="N21" s="21">
        <f>IF(B21=0,0,1)</f>
        <v>0</v>
      </c>
      <c r="O21" s="41" t="s">
        <v>97</v>
      </c>
      <c r="Q21" s="134" t="s">
        <v>38</v>
      </c>
      <c r="R21" s="134"/>
      <c r="T21" s="134" t="s">
        <v>45</v>
      </c>
      <c r="U21" s="134"/>
    </row>
    <row r="22" spans="1:21" ht="12.6" customHeight="1" x14ac:dyDescent="0.15">
      <c r="A22" s="103"/>
      <c r="B22" s="97"/>
      <c r="C22" s="101"/>
      <c r="D22" s="97"/>
      <c r="E22" s="99"/>
      <c r="F22" s="93"/>
      <c r="G22" s="89"/>
      <c r="H22" s="95"/>
      <c r="I22" s="24"/>
      <c r="J22" s="25"/>
      <c r="K22" s="66"/>
      <c r="L22" s="49"/>
      <c r="M22" s="9"/>
      <c r="N22" s="9"/>
      <c r="O22" s="41" t="s">
        <v>98</v>
      </c>
      <c r="Q22" s="134"/>
      <c r="R22" s="134"/>
      <c r="T22" s="134"/>
      <c r="U22" s="134"/>
    </row>
    <row r="23" spans="1:21" ht="12.6" customHeight="1" x14ac:dyDescent="0.15">
      <c r="A23" s="102">
        <v>5</v>
      </c>
      <c r="B23" s="96"/>
      <c r="C23" s="100"/>
      <c r="D23" s="96" t="str">
        <f t="shared" si="0"/>
        <v/>
      </c>
      <c r="E23" s="98" t="str">
        <f t="shared" si="0"/>
        <v/>
      </c>
      <c r="F23" s="92"/>
      <c r="G23" s="88"/>
      <c r="H23" s="94"/>
      <c r="I23" s="23"/>
      <c r="J23" s="52"/>
      <c r="K23" s="65"/>
      <c r="L23" s="49"/>
      <c r="M23" s="9"/>
      <c r="N23" s="21">
        <f>IF(B23=0,0,1)</f>
        <v>0</v>
      </c>
      <c r="O23" s="41" t="s">
        <v>99</v>
      </c>
      <c r="Q23" s="28" t="s">
        <v>39</v>
      </c>
      <c r="R23" s="29">
        <v>650</v>
      </c>
      <c r="T23" s="135" t="s">
        <v>46</v>
      </c>
      <c r="U23" s="136"/>
    </row>
    <row r="24" spans="1:21" ht="12.6" customHeight="1" x14ac:dyDescent="0.15">
      <c r="A24" s="103"/>
      <c r="B24" s="97"/>
      <c r="C24" s="101"/>
      <c r="D24" s="97"/>
      <c r="E24" s="99"/>
      <c r="F24" s="93"/>
      <c r="G24" s="89"/>
      <c r="H24" s="95"/>
      <c r="I24" s="24"/>
      <c r="J24" s="25"/>
      <c r="K24" s="66"/>
      <c r="L24" s="49"/>
      <c r="M24" s="9"/>
      <c r="N24" s="9"/>
      <c r="O24" s="41" t="s">
        <v>82</v>
      </c>
      <c r="Q24" s="30" t="s">
        <v>40</v>
      </c>
      <c r="R24" s="31">
        <v>630</v>
      </c>
      <c r="T24" s="90" t="s">
        <v>104</v>
      </c>
      <c r="U24" s="91"/>
    </row>
    <row r="25" spans="1:21" ht="12.6" customHeight="1" x14ac:dyDescent="0.15">
      <c r="A25" s="102">
        <v>6</v>
      </c>
      <c r="B25" s="96"/>
      <c r="C25" s="100"/>
      <c r="D25" s="96" t="str">
        <f t="shared" si="0"/>
        <v/>
      </c>
      <c r="E25" s="98" t="str">
        <f t="shared" si="0"/>
        <v/>
      </c>
      <c r="F25" s="92"/>
      <c r="G25" s="88"/>
      <c r="H25" s="94"/>
      <c r="I25" s="23"/>
      <c r="J25" s="52"/>
      <c r="K25" s="65"/>
      <c r="L25" s="49"/>
      <c r="M25" s="9"/>
      <c r="N25" s="21">
        <f>IF(B25=0,0,1)</f>
        <v>0</v>
      </c>
      <c r="O25" s="41"/>
    </row>
    <row r="26" spans="1:21" ht="12.6" customHeight="1" x14ac:dyDescent="0.15">
      <c r="A26" s="103"/>
      <c r="B26" s="97"/>
      <c r="C26" s="101"/>
      <c r="D26" s="97"/>
      <c r="E26" s="99"/>
      <c r="F26" s="93"/>
      <c r="G26" s="89"/>
      <c r="H26" s="95"/>
      <c r="I26" s="24"/>
      <c r="J26" s="25"/>
      <c r="K26" s="66"/>
      <c r="L26" s="49"/>
      <c r="M26" s="9"/>
      <c r="N26" s="9"/>
      <c r="O26" s="27"/>
    </row>
    <row r="27" spans="1:21" ht="12.6" customHeight="1" x14ac:dyDescent="0.15">
      <c r="A27" s="102">
        <v>7</v>
      </c>
      <c r="B27" s="96"/>
      <c r="C27" s="100"/>
      <c r="D27" s="96" t="str">
        <f t="shared" si="0"/>
        <v/>
      </c>
      <c r="E27" s="98" t="str">
        <f t="shared" si="0"/>
        <v/>
      </c>
      <c r="F27" s="92"/>
      <c r="G27" s="88"/>
      <c r="H27" s="94"/>
      <c r="I27" s="23"/>
      <c r="J27" s="52"/>
      <c r="K27" s="65"/>
      <c r="L27" s="49"/>
      <c r="M27" s="9"/>
      <c r="N27" s="21">
        <f>IF(B27=0,0,1)</f>
        <v>0</v>
      </c>
      <c r="O27" s="27"/>
    </row>
    <row r="28" spans="1:21" ht="12.6" customHeight="1" x14ac:dyDescent="0.15">
      <c r="A28" s="103"/>
      <c r="B28" s="97"/>
      <c r="C28" s="101"/>
      <c r="D28" s="97"/>
      <c r="E28" s="99"/>
      <c r="F28" s="93"/>
      <c r="G28" s="89"/>
      <c r="H28" s="95"/>
      <c r="I28" s="24"/>
      <c r="J28" s="25"/>
      <c r="K28" s="66"/>
      <c r="L28" s="49"/>
    </row>
    <row r="29" spans="1:21" ht="12.6" customHeight="1" x14ac:dyDescent="0.15">
      <c r="A29" s="102">
        <v>8</v>
      </c>
      <c r="B29" s="96"/>
      <c r="C29" s="100"/>
      <c r="D29" s="96" t="str">
        <f t="shared" si="0"/>
        <v/>
      </c>
      <c r="E29" s="98" t="str">
        <f t="shared" si="0"/>
        <v/>
      </c>
      <c r="F29" s="92"/>
      <c r="G29" s="88"/>
      <c r="H29" s="94"/>
      <c r="I29" s="23"/>
      <c r="J29" s="52"/>
      <c r="K29" s="65"/>
      <c r="L29" s="49"/>
      <c r="N29" s="21">
        <f>IF(B29=0,0,1)</f>
        <v>0</v>
      </c>
      <c r="O29" s="41" t="s">
        <v>25</v>
      </c>
    </row>
    <row r="30" spans="1:21" ht="12.6" customHeight="1" x14ac:dyDescent="0.15">
      <c r="A30" s="103"/>
      <c r="B30" s="97"/>
      <c r="C30" s="101"/>
      <c r="D30" s="97"/>
      <c r="E30" s="99"/>
      <c r="F30" s="93"/>
      <c r="G30" s="89"/>
      <c r="H30" s="95"/>
      <c r="I30" s="24"/>
      <c r="J30" s="25"/>
      <c r="K30" s="66"/>
      <c r="L30" s="49"/>
      <c r="M30" s="162" t="s">
        <v>74</v>
      </c>
      <c r="O30" s="27" t="s">
        <v>26</v>
      </c>
    </row>
    <row r="31" spans="1:21" ht="12.6" customHeight="1" x14ac:dyDescent="0.15">
      <c r="A31" s="102">
        <v>9</v>
      </c>
      <c r="B31" s="96"/>
      <c r="C31" s="100"/>
      <c r="D31" s="96" t="str">
        <f t="shared" si="0"/>
        <v/>
      </c>
      <c r="E31" s="98" t="str">
        <f t="shared" si="0"/>
        <v/>
      </c>
      <c r="F31" s="92"/>
      <c r="G31" s="88"/>
      <c r="H31" s="94"/>
      <c r="I31" s="23"/>
      <c r="J31" s="52"/>
      <c r="K31" s="65"/>
      <c r="L31" s="49"/>
      <c r="M31" s="163"/>
      <c r="N31" s="21">
        <f>IF(B31=0,0,1)</f>
        <v>0</v>
      </c>
    </row>
    <row r="32" spans="1:21" ht="12.6" customHeight="1" x14ac:dyDescent="0.15">
      <c r="A32" s="103"/>
      <c r="B32" s="97"/>
      <c r="C32" s="101"/>
      <c r="D32" s="97"/>
      <c r="E32" s="99"/>
      <c r="F32" s="93"/>
      <c r="G32" s="89"/>
      <c r="H32" s="95"/>
      <c r="I32" s="24"/>
      <c r="J32" s="25"/>
      <c r="K32" s="66"/>
      <c r="L32" s="49"/>
      <c r="M32" s="163"/>
      <c r="N32" s="21">
        <f>IF(B32=0,0,1)</f>
        <v>0</v>
      </c>
      <c r="O32" s="27" t="s">
        <v>25</v>
      </c>
    </row>
    <row r="33" spans="1:16" ht="12.6" customHeight="1" x14ac:dyDescent="0.15">
      <c r="A33" s="102">
        <v>10</v>
      </c>
      <c r="B33" s="96"/>
      <c r="C33" s="100"/>
      <c r="D33" s="96" t="str">
        <f t="shared" si="0"/>
        <v/>
      </c>
      <c r="E33" s="98" t="str">
        <f t="shared" si="0"/>
        <v/>
      </c>
      <c r="F33" s="92"/>
      <c r="G33" s="88"/>
      <c r="H33" s="94"/>
      <c r="I33" s="23"/>
      <c r="J33" s="52"/>
      <c r="K33" s="65"/>
      <c r="L33" s="49"/>
      <c r="M33" s="164"/>
      <c r="N33" s="21">
        <f>IF(B33=0,0,1)</f>
        <v>0</v>
      </c>
      <c r="O33" s="13" t="s">
        <v>35</v>
      </c>
    </row>
    <row r="34" spans="1:16" ht="12.6" customHeight="1" x14ac:dyDescent="0.15">
      <c r="A34" s="103"/>
      <c r="B34" s="97"/>
      <c r="C34" s="101"/>
      <c r="D34" s="97"/>
      <c r="E34" s="99"/>
      <c r="F34" s="93"/>
      <c r="G34" s="89"/>
      <c r="H34" s="95"/>
      <c r="I34" s="24"/>
      <c r="J34" s="25"/>
      <c r="K34" s="66"/>
      <c r="L34" s="49"/>
      <c r="M34" s="9"/>
      <c r="N34" s="9"/>
      <c r="O34" s="13" t="s">
        <v>36</v>
      </c>
    </row>
    <row r="35" spans="1:16" ht="12.6" customHeight="1" x14ac:dyDescent="0.15">
      <c r="A35" s="102">
        <v>11</v>
      </c>
      <c r="B35" s="96"/>
      <c r="C35" s="100"/>
      <c r="D35" s="96" t="str">
        <f t="shared" si="0"/>
        <v/>
      </c>
      <c r="E35" s="98" t="str">
        <f t="shared" si="0"/>
        <v/>
      </c>
      <c r="F35" s="92"/>
      <c r="G35" s="88"/>
      <c r="H35" s="94"/>
      <c r="I35" s="23"/>
      <c r="J35" s="52"/>
      <c r="K35" s="65"/>
      <c r="L35" s="49"/>
      <c r="M35" s="9"/>
      <c r="N35" s="32">
        <f>IF(B35=0,0,1)</f>
        <v>0</v>
      </c>
      <c r="O35" s="44" t="s">
        <v>68</v>
      </c>
    </row>
    <row r="36" spans="1:16" ht="12.6" customHeight="1" x14ac:dyDescent="0.15">
      <c r="A36" s="103"/>
      <c r="B36" s="97"/>
      <c r="C36" s="101"/>
      <c r="D36" s="97"/>
      <c r="E36" s="99"/>
      <c r="F36" s="93"/>
      <c r="G36" s="89"/>
      <c r="H36" s="95"/>
      <c r="I36" s="24"/>
      <c r="J36" s="25"/>
      <c r="K36" s="66"/>
      <c r="L36" s="49"/>
      <c r="M36" s="9"/>
      <c r="N36" s="9"/>
      <c r="O36" s="44" t="s">
        <v>69</v>
      </c>
    </row>
    <row r="37" spans="1:16" ht="12.6" customHeight="1" x14ac:dyDescent="0.15">
      <c r="A37" s="102">
        <v>12</v>
      </c>
      <c r="B37" s="96"/>
      <c r="C37" s="100"/>
      <c r="D37" s="96" t="str">
        <f t="shared" si="0"/>
        <v/>
      </c>
      <c r="E37" s="98" t="str">
        <f t="shared" si="0"/>
        <v/>
      </c>
      <c r="F37" s="92"/>
      <c r="G37" s="88"/>
      <c r="H37" s="94"/>
      <c r="I37" s="23"/>
      <c r="J37" s="52"/>
      <c r="K37" s="65"/>
      <c r="L37" s="49"/>
      <c r="M37" s="9"/>
      <c r="N37" s="32">
        <f>IF(B37=0,0,1)</f>
        <v>0</v>
      </c>
      <c r="O37" s="44" t="s">
        <v>70</v>
      </c>
    </row>
    <row r="38" spans="1:16" ht="12.6" customHeight="1" x14ac:dyDescent="0.15">
      <c r="A38" s="103"/>
      <c r="B38" s="97"/>
      <c r="C38" s="101"/>
      <c r="D38" s="97"/>
      <c r="E38" s="99"/>
      <c r="F38" s="93"/>
      <c r="G38" s="89"/>
      <c r="H38" s="95"/>
      <c r="I38" s="24"/>
      <c r="J38" s="25"/>
      <c r="K38" s="66"/>
      <c r="L38" s="49"/>
      <c r="M38" s="9"/>
      <c r="N38" s="9"/>
      <c r="O38" s="44" t="s">
        <v>71</v>
      </c>
    </row>
    <row r="39" spans="1:16" ht="12.6" customHeight="1" x14ac:dyDescent="0.15">
      <c r="A39" s="102">
        <v>13</v>
      </c>
      <c r="B39" s="96"/>
      <c r="C39" s="100"/>
      <c r="D39" s="96" t="str">
        <f t="shared" si="0"/>
        <v/>
      </c>
      <c r="E39" s="98" t="str">
        <f t="shared" si="0"/>
        <v/>
      </c>
      <c r="F39" s="92"/>
      <c r="G39" s="88"/>
      <c r="H39" s="94"/>
      <c r="I39" s="23"/>
      <c r="J39" s="52"/>
      <c r="K39" s="65"/>
      <c r="L39" s="49"/>
      <c r="M39" s="9"/>
      <c r="N39" s="21">
        <f>IF(B39=0,0,1)</f>
        <v>0</v>
      </c>
      <c r="O39" s="44" t="s">
        <v>72</v>
      </c>
    </row>
    <row r="40" spans="1:16" ht="12.6" customHeight="1" x14ac:dyDescent="0.15">
      <c r="A40" s="103"/>
      <c r="B40" s="97"/>
      <c r="C40" s="101"/>
      <c r="D40" s="97"/>
      <c r="E40" s="99"/>
      <c r="F40" s="93"/>
      <c r="G40" s="89"/>
      <c r="H40" s="95"/>
      <c r="I40" s="24"/>
      <c r="J40" s="25"/>
      <c r="K40" s="66"/>
      <c r="L40" s="49"/>
      <c r="M40" s="9"/>
      <c r="N40" s="9"/>
      <c r="O40" s="44" t="s">
        <v>73</v>
      </c>
    </row>
    <row r="41" spans="1:16" ht="12.6" customHeight="1" x14ac:dyDescent="0.15">
      <c r="A41" s="102">
        <v>14</v>
      </c>
      <c r="B41" s="96"/>
      <c r="C41" s="100"/>
      <c r="D41" s="96" t="str">
        <f t="shared" si="0"/>
        <v/>
      </c>
      <c r="E41" s="98" t="str">
        <f t="shared" si="0"/>
        <v/>
      </c>
      <c r="F41" s="92"/>
      <c r="G41" s="88"/>
      <c r="H41" s="94"/>
      <c r="I41" s="23"/>
      <c r="J41" s="52"/>
      <c r="K41" s="65"/>
      <c r="L41" s="49"/>
      <c r="M41" s="9"/>
      <c r="N41" s="21">
        <f>IF(B41=0,0,1)</f>
        <v>0</v>
      </c>
      <c r="O41" s="33"/>
    </row>
    <row r="42" spans="1:16" ht="12.6" customHeight="1" x14ac:dyDescent="0.15">
      <c r="A42" s="103"/>
      <c r="B42" s="97"/>
      <c r="C42" s="101"/>
      <c r="D42" s="97"/>
      <c r="E42" s="99"/>
      <c r="F42" s="93"/>
      <c r="G42" s="89"/>
      <c r="H42" s="95"/>
      <c r="I42" s="24"/>
      <c r="J42" s="25"/>
      <c r="K42" s="66"/>
      <c r="L42" s="49"/>
      <c r="M42" s="9"/>
      <c r="N42" s="9"/>
    </row>
    <row r="43" spans="1:16" ht="12.6" customHeight="1" x14ac:dyDescent="0.15">
      <c r="A43" s="102">
        <v>15</v>
      </c>
      <c r="B43" s="96"/>
      <c r="C43" s="100"/>
      <c r="D43" s="96" t="str">
        <f t="shared" si="0"/>
        <v/>
      </c>
      <c r="E43" s="98" t="str">
        <f t="shared" si="0"/>
        <v/>
      </c>
      <c r="F43" s="92"/>
      <c r="G43" s="88"/>
      <c r="H43" s="94"/>
      <c r="I43" s="23"/>
      <c r="J43" s="52"/>
      <c r="K43" s="65"/>
      <c r="L43" s="49"/>
      <c r="M43" s="9"/>
      <c r="N43" s="21">
        <f>IF(B43=0,0,1)</f>
        <v>0</v>
      </c>
      <c r="O43" s="34" t="s">
        <v>47</v>
      </c>
    </row>
    <row r="44" spans="1:16" ht="12.6" customHeight="1" x14ac:dyDescent="0.15">
      <c r="A44" s="103"/>
      <c r="B44" s="97"/>
      <c r="C44" s="101"/>
      <c r="D44" s="97"/>
      <c r="E44" s="99"/>
      <c r="F44" s="93"/>
      <c r="G44" s="89"/>
      <c r="H44" s="95"/>
      <c r="I44" s="24"/>
      <c r="J44" s="25"/>
      <c r="K44" s="67"/>
      <c r="L44" s="50"/>
      <c r="M44" s="9"/>
      <c r="N44" s="35"/>
      <c r="O44" s="36"/>
    </row>
    <row r="45" spans="1:16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6" ht="20.100000000000001" customHeight="1" x14ac:dyDescent="0.15">
      <c r="A46" s="115" t="s">
        <v>31</v>
      </c>
      <c r="B46" s="174" t="s">
        <v>97</v>
      </c>
      <c r="C46" s="175"/>
      <c r="D46" s="61" t="str">
        <f t="shared" ref="D46:D52" si="1">IF(O46=0,"",O46)</f>
        <v/>
      </c>
      <c r="E46" s="78">
        <v>2000</v>
      </c>
      <c r="F46" s="75" t="s">
        <v>5</v>
      </c>
      <c r="G46" s="132" t="str">
        <f t="shared" ref="G46:G51" si="2">IF(O46=0,"",E46*D46)</f>
        <v/>
      </c>
      <c r="H46" s="133"/>
      <c r="I46" s="71" t="s">
        <v>8</v>
      </c>
      <c r="J46" s="82">
        <f>SUMIFS(N15:N44,F15:F44,O32,G15:G44,O21)</f>
        <v>0</v>
      </c>
      <c r="K46" s="68">
        <f>SUMIFS(N15:N44,F15:F44,O30,G15:G44,O21)</f>
        <v>0</v>
      </c>
      <c r="L46" s="51"/>
      <c r="M46" s="37"/>
      <c r="N46" s="44" t="s">
        <v>97</v>
      </c>
      <c r="O46" s="13">
        <f t="shared" ref="O46:O51" si="3">J46+K46</f>
        <v>0</v>
      </c>
      <c r="P46" s="13">
        <f t="shared" ref="P46:P51" si="4">E46*O46</f>
        <v>0</v>
      </c>
    </row>
    <row r="47" spans="1:16" ht="20.100000000000001" customHeight="1" x14ac:dyDescent="0.15">
      <c r="A47" s="116"/>
      <c r="B47" s="176" t="s">
        <v>98</v>
      </c>
      <c r="C47" s="177"/>
      <c r="D47" s="62" t="str">
        <f t="shared" si="1"/>
        <v/>
      </c>
      <c r="E47" s="79">
        <v>2000</v>
      </c>
      <c r="F47" s="76" t="s">
        <v>5</v>
      </c>
      <c r="G47" s="117" t="str">
        <f t="shared" si="2"/>
        <v/>
      </c>
      <c r="H47" s="118"/>
      <c r="I47" s="72" t="s">
        <v>100</v>
      </c>
      <c r="J47" s="83">
        <f>SUMIFS(N15:N44,F15:F44,O32,G15:G44,O22)</f>
        <v>0</v>
      </c>
      <c r="K47" s="69">
        <f>SUMIFS(N15:N44,F15:F44,O30,G15:G44,O22)</f>
        <v>0</v>
      </c>
      <c r="L47" s="51"/>
      <c r="M47" s="9"/>
      <c r="N47" s="44" t="s">
        <v>98</v>
      </c>
      <c r="O47" s="13">
        <f t="shared" si="3"/>
        <v>0</v>
      </c>
      <c r="P47" s="13">
        <f t="shared" si="4"/>
        <v>0</v>
      </c>
    </row>
    <row r="48" spans="1:16" ht="20.100000000000001" customHeight="1" x14ac:dyDescent="0.15">
      <c r="A48" s="116"/>
      <c r="B48" s="176" t="s">
        <v>99</v>
      </c>
      <c r="C48" s="177"/>
      <c r="D48" s="62" t="str">
        <f t="shared" si="1"/>
        <v/>
      </c>
      <c r="E48" s="79">
        <v>2000</v>
      </c>
      <c r="F48" s="76" t="s">
        <v>5</v>
      </c>
      <c r="G48" s="117" t="str">
        <f t="shared" si="2"/>
        <v/>
      </c>
      <c r="H48" s="118"/>
      <c r="I48" s="73" t="s">
        <v>102</v>
      </c>
      <c r="J48" s="83">
        <f>SUMIFS($N$15:$N$44,$F$15:$F$44,O32,$G$15:$G$44,O23)</f>
        <v>0</v>
      </c>
      <c r="K48" s="69">
        <f>SUMIFS($N$15:$N$44,$F$15:$F$44,O30,$G$15:$G$44,O23)</f>
        <v>0</v>
      </c>
      <c r="L48" s="51"/>
      <c r="M48" s="9"/>
      <c r="N48" s="44" t="s">
        <v>99</v>
      </c>
      <c r="O48" s="13">
        <f t="shared" si="3"/>
        <v>0</v>
      </c>
      <c r="P48" s="13">
        <f t="shared" si="4"/>
        <v>0</v>
      </c>
    </row>
    <row r="49" spans="1:16" ht="20.100000000000001" customHeight="1" x14ac:dyDescent="0.15">
      <c r="A49" s="116"/>
      <c r="B49" s="176" t="s">
        <v>82</v>
      </c>
      <c r="C49" s="177"/>
      <c r="D49" s="62" t="str">
        <f t="shared" si="1"/>
        <v/>
      </c>
      <c r="E49" s="79">
        <v>2000</v>
      </c>
      <c r="F49" s="76" t="s">
        <v>5</v>
      </c>
      <c r="G49" s="117" t="str">
        <f t="shared" si="2"/>
        <v/>
      </c>
      <c r="H49" s="118"/>
      <c r="I49" s="72" t="s">
        <v>101</v>
      </c>
      <c r="J49" s="83">
        <f>SUMIFS($N$15:$N$44,$F$15:$F$44,O32,$G$15:$G$44,O24)</f>
        <v>0</v>
      </c>
      <c r="K49" s="69">
        <f>SUMIFS($N$15:$N$44,$F$15:$F$44,O30,$G$15:$G$44,O24)</f>
        <v>0</v>
      </c>
      <c r="L49" s="51"/>
      <c r="M49" s="9"/>
      <c r="N49" s="44" t="s">
        <v>82</v>
      </c>
      <c r="O49" s="13">
        <f t="shared" si="3"/>
        <v>0</v>
      </c>
      <c r="P49" s="13">
        <f t="shared" si="4"/>
        <v>0</v>
      </c>
    </row>
    <row r="50" spans="1:16" ht="20.100000000000001" customHeight="1" x14ac:dyDescent="0.15">
      <c r="A50" s="116"/>
      <c r="B50" s="176"/>
      <c r="C50" s="177"/>
      <c r="D50" s="62" t="str">
        <f t="shared" si="1"/>
        <v/>
      </c>
      <c r="E50" s="79"/>
      <c r="F50" s="76" t="s">
        <v>5</v>
      </c>
      <c r="G50" s="117" t="str">
        <f t="shared" si="2"/>
        <v/>
      </c>
      <c r="H50" s="118"/>
      <c r="I50" s="72"/>
      <c r="J50" s="83">
        <f>SUMIFS(N15:N44,F15:F44,O32,G15:G44,O25)</f>
        <v>0</v>
      </c>
      <c r="K50" s="69">
        <f>SUMIFS(N15:N44,F15:F44,O30,G15:G44,O25)</f>
        <v>0</v>
      </c>
      <c r="L50" s="51"/>
      <c r="M50" s="9"/>
      <c r="N50" s="44"/>
      <c r="O50" s="13">
        <f t="shared" si="3"/>
        <v>0</v>
      </c>
      <c r="P50" s="13">
        <f t="shared" si="4"/>
        <v>0</v>
      </c>
    </row>
    <row r="51" spans="1:16" ht="20.100000000000001" customHeight="1" x14ac:dyDescent="0.15">
      <c r="A51" s="116"/>
      <c r="B51" s="178"/>
      <c r="C51" s="179"/>
      <c r="D51" s="62" t="str">
        <f t="shared" si="1"/>
        <v/>
      </c>
      <c r="E51" s="80"/>
      <c r="F51" s="77" t="s">
        <v>5</v>
      </c>
      <c r="G51" s="119" t="str">
        <f t="shared" si="2"/>
        <v/>
      </c>
      <c r="H51" s="120"/>
      <c r="I51" s="74"/>
      <c r="J51" s="84"/>
      <c r="K51" s="70"/>
      <c r="L51" s="51"/>
      <c r="M51" s="38"/>
      <c r="N51" s="44"/>
      <c r="O51" s="13">
        <f t="shared" si="3"/>
        <v>0</v>
      </c>
      <c r="P51" s="13">
        <f t="shared" si="4"/>
        <v>0</v>
      </c>
    </row>
    <row r="52" spans="1:16" ht="20.100000000000001" customHeight="1" x14ac:dyDescent="0.15">
      <c r="A52" s="104" t="s">
        <v>6</v>
      </c>
      <c r="B52" s="105"/>
      <c r="C52" s="106"/>
      <c r="D52" s="63" t="str">
        <f t="shared" si="1"/>
        <v/>
      </c>
      <c r="E52" s="104" t="s">
        <v>7</v>
      </c>
      <c r="F52" s="105"/>
      <c r="G52" s="107" t="str">
        <f>IF(P52=0,"",P52)</f>
        <v/>
      </c>
      <c r="H52" s="108"/>
      <c r="M52" s="9"/>
      <c r="N52" s="34"/>
      <c r="O52" s="13">
        <f>SUM(O46:O51)</f>
        <v>0</v>
      </c>
      <c r="P52" s="13">
        <f>SUM(P46:P51)</f>
        <v>0</v>
      </c>
    </row>
    <row r="53" spans="1:16" ht="18" customHeight="1" x14ac:dyDescent="0.15">
      <c r="A53" s="43" t="s">
        <v>10</v>
      </c>
      <c r="B53" s="9"/>
      <c r="C53" s="9"/>
      <c r="D53" s="9"/>
      <c r="E53" s="9"/>
      <c r="F53" s="9"/>
      <c r="G53" s="9"/>
      <c r="H53" s="9"/>
      <c r="I53" s="39"/>
      <c r="J53" s="9"/>
      <c r="K53" s="9"/>
      <c r="L53" s="9"/>
      <c r="M53" s="9"/>
    </row>
    <row r="54" spans="1:16" x14ac:dyDescent="0.15">
      <c r="A54" s="43" t="s">
        <v>11</v>
      </c>
    </row>
  </sheetData>
  <sheetProtection algorithmName="SHA-512" hashValue="uar3txyCOUha/nvw60Z3mNLADzTM6zosiXjzl7Iq8sL682hhrTgyDB7uL9giVFuxo3X1kfPCzs4U4QnkuPHsxQ==" saltValue="JupyC6VkKwREpINYmmDX4w==" spinCount="100000" sheet="1" selectLockedCells="1"/>
  <mergeCells count="159">
    <mergeCell ref="A1:B1"/>
    <mergeCell ref="C1:F1"/>
    <mergeCell ref="A3:B3"/>
    <mergeCell ref="C3:D3"/>
    <mergeCell ref="I3:K3"/>
    <mergeCell ref="A4:C4"/>
    <mergeCell ref="D4:G4"/>
    <mergeCell ref="I4:K4"/>
    <mergeCell ref="A5:C6"/>
    <mergeCell ref="D5:E5"/>
    <mergeCell ref="F5:G5"/>
    <mergeCell ref="I5:K5"/>
    <mergeCell ref="D6:E6"/>
    <mergeCell ref="F6:G6"/>
    <mergeCell ref="I6:K6"/>
    <mergeCell ref="Q11:AC12"/>
    <mergeCell ref="D14:E14"/>
    <mergeCell ref="I14:J14"/>
    <mergeCell ref="A15:A16"/>
    <mergeCell ref="B15:B16"/>
    <mergeCell ref="C15:C16"/>
    <mergeCell ref="D15:D16"/>
    <mergeCell ref="E15:E16"/>
    <mergeCell ref="F15:F16"/>
    <mergeCell ref="G15:G16"/>
    <mergeCell ref="H15:H16"/>
    <mergeCell ref="A17:A18"/>
    <mergeCell ref="B17:B18"/>
    <mergeCell ref="C17:C18"/>
    <mergeCell ref="D17:D18"/>
    <mergeCell ref="E17:E18"/>
    <mergeCell ref="F17:F18"/>
    <mergeCell ref="G17:G18"/>
    <mergeCell ref="H17:H18"/>
    <mergeCell ref="A19:A20"/>
    <mergeCell ref="B19:B20"/>
    <mergeCell ref="C19:C20"/>
    <mergeCell ref="D19:D20"/>
    <mergeCell ref="E19:E20"/>
    <mergeCell ref="F19:F20"/>
    <mergeCell ref="G19:G20"/>
    <mergeCell ref="H19:H20"/>
    <mergeCell ref="T21:U22"/>
    <mergeCell ref="A23:A24"/>
    <mergeCell ref="B23:B24"/>
    <mergeCell ref="C23:C24"/>
    <mergeCell ref="D23:D24"/>
    <mergeCell ref="E23:E24"/>
    <mergeCell ref="F23:F24"/>
    <mergeCell ref="G23:G24"/>
    <mergeCell ref="H23:H24"/>
    <mergeCell ref="T23:U23"/>
    <mergeCell ref="A21:A22"/>
    <mergeCell ref="B21:B22"/>
    <mergeCell ref="C21:C22"/>
    <mergeCell ref="D21:D22"/>
    <mergeCell ref="E21:E22"/>
    <mergeCell ref="F21:F22"/>
    <mergeCell ref="G21:G22"/>
    <mergeCell ref="H21:H22"/>
    <mergeCell ref="Q21:R22"/>
    <mergeCell ref="A25:A26"/>
    <mergeCell ref="B25:B26"/>
    <mergeCell ref="C25:C26"/>
    <mergeCell ref="D25:D26"/>
    <mergeCell ref="E25:E26"/>
    <mergeCell ref="F25:F26"/>
    <mergeCell ref="G25:G26"/>
    <mergeCell ref="G27:G28"/>
    <mergeCell ref="H25:H26"/>
    <mergeCell ref="A27:A28"/>
    <mergeCell ref="B27:B28"/>
    <mergeCell ref="C27:C28"/>
    <mergeCell ref="D27:D28"/>
    <mergeCell ref="E27:E28"/>
    <mergeCell ref="F27:F28"/>
    <mergeCell ref="H27:H28"/>
    <mergeCell ref="A29:A30"/>
    <mergeCell ref="B29:B30"/>
    <mergeCell ref="C29:C30"/>
    <mergeCell ref="D29:D30"/>
    <mergeCell ref="E29:E30"/>
    <mergeCell ref="F29:F30"/>
    <mergeCell ref="G29:G30"/>
    <mergeCell ref="M30:M33"/>
    <mergeCell ref="G31:G32"/>
    <mergeCell ref="H31:H32"/>
    <mergeCell ref="H29:H30"/>
    <mergeCell ref="H33:H34"/>
    <mergeCell ref="A31:A32"/>
    <mergeCell ref="B31:B32"/>
    <mergeCell ref="C31:C32"/>
    <mergeCell ref="D31:D32"/>
    <mergeCell ref="E31:E32"/>
    <mergeCell ref="F31:F32"/>
    <mergeCell ref="F33:F34"/>
    <mergeCell ref="G33:G34"/>
    <mergeCell ref="A35:A36"/>
    <mergeCell ref="B35:B36"/>
    <mergeCell ref="C35:C36"/>
    <mergeCell ref="D35:D36"/>
    <mergeCell ref="E35:E36"/>
    <mergeCell ref="F35:F36"/>
    <mergeCell ref="G35:G36"/>
    <mergeCell ref="H35:H36"/>
    <mergeCell ref="B33:B34"/>
    <mergeCell ref="A33:A34"/>
    <mergeCell ref="C33:C34"/>
    <mergeCell ref="D33:D34"/>
    <mergeCell ref="E33:E34"/>
    <mergeCell ref="A37:A38"/>
    <mergeCell ref="B37:B38"/>
    <mergeCell ref="C37:C38"/>
    <mergeCell ref="D37:D38"/>
    <mergeCell ref="E37:E38"/>
    <mergeCell ref="F37:F38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52:C52"/>
    <mergeCell ref="E52:F52"/>
    <mergeCell ref="G52:H52"/>
    <mergeCell ref="A46:A51"/>
    <mergeCell ref="B46:C46"/>
    <mergeCell ref="G46:H46"/>
    <mergeCell ref="B47:C47"/>
    <mergeCell ref="T24:U24"/>
    <mergeCell ref="G47:H47"/>
    <mergeCell ref="B48:C48"/>
    <mergeCell ref="G48:H48"/>
    <mergeCell ref="B49:C49"/>
    <mergeCell ref="G49:H49"/>
    <mergeCell ref="B50:C50"/>
    <mergeCell ref="G50:H50"/>
    <mergeCell ref="B51:C51"/>
    <mergeCell ref="G51:H51"/>
    <mergeCell ref="A41:A42"/>
    <mergeCell ref="B41:B42"/>
    <mergeCell ref="C41:C42"/>
    <mergeCell ref="D41:D42"/>
    <mergeCell ref="E41:E42"/>
    <mergeCell ref="F41:F42"/>
    <mergeCell ref="G41:G42"/>
  </mergeCells>
  <phoneticPr fontId="2"/>
  <dataValidations count="5">
    <dataValidation type="list" allowBlank="1" showInputMessage="1" showErrorMessage="1" sqref="K17:L17 K19:L19 K21:L21 K23:L23 K25:L25 K27:L27 K29:L29 K31:L31 K33:L33 K35:L35 K37:L37 K39:L39 K41:L41 K43:L43 K15:L15" xr:uid="{00000000-0002-0000-0100-000000000000}">
      <formula1>$O$43</formula1>
    </dataValidation>
    <dataValidation type="list" allowBlank="1" showInputMessage="1" showErrorMessage="1" sqref="I15:I44" xr:uid="{00000000-0002-0000-0100-000001000000}">
      <formula1>$O$33:$O$42</formula1>
    </dataValidation>
    <dataValidation type="list" allowBlank="1" showInputMessage="1" showErrorMessage="1" sqref="F15 F43 F41 F39 F37 F35 F33 F31 F29 F27 F25 F23 F21 F19 F17" xr:uid="{00000000-0002-0000-0100-000002000000}">
      <formula1>$O$29:$O$30</formula1>
    </dataValidation>
    <dataValidation type="list" allowBlank="1" showInputMessage="1" showErrorMessage="1" sqref="H15:H44" xr:uid="{00000000-0002-0000-0100-000003000000}">
      <formula1>$O$12:$O$20</formula1>
    </dataValidation>
    <dataValidation type="list" allowBlank="1" showInputMessage="1" showErrorMessage="1" sqref="G15:G44" xr:uid="{00000000-0002-0000-0100-000004000000}">
      <formula1>$O$21:$O$27</formula1>
    </dataValidation>
  </dataValidations>
  <hyperlinks>
    <hyperlink ref="I3" r:id="rId1" xr:uid="{00000000-0004-0000-0100-000000000000}"/>
    <hyperlink ref="I3:K3" r:id="rId2" display="as-prime@swan.ocn.ne.jp" xr:uid="{00000000-0004-0000-0100-000001000000}"/>
  </hyperlinks>
  <printOptions horizontalCentered="1"/>
  <pageMargins left="0.59055118110236227" right="0.39370078740157483" top="0.78740157480314965" bottom="0.19685039370078741" header="0.51181102362204722" footer="0.51181102362204722"/>
  <pageSetup paperSize="9" orientation="portrait" horizontalDpi="4294967293" r:id="rId3"/>
  <headerFooter alignWithMargins="0">
    <oddFooter>&amp;R兵庫県アーチェリー連盟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TA記録会申込書（成年）</vt:lpstr>
      <vt:lpstr>TA記録会申込書（少年） (2)</vt:lpstr>
      <vt:lpstr>'TA記録会申込書（少年） (2)'!Print_Area</vt:lpstr>
      <vt:lpstr>'TA記録会申込書（成年）'!Print_Area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塩崎菜穂</cp:lastModifiedBy>
  <cp:lastPrinted>2021-07-09T09:10:23Z</cp:lastPrinted>
  <dcterms:created xsi:type="dcterms:W3CDTF">2007-03-09T07:18:53Z</dcterms:created>
  <dcterms:modified xsi:type="dcterms:W3CDTF">2023-08-04T04:27:32Z</dcterms:modified>
</cp:coreProperties>
</file>