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事務局フォルダ\05登録関係\2024年登録\"/>
    </mc:Choice>
  </mc:AlternateContent>
  <xr:revisionPtr revIDLastSave="0" documentId="8_{B1315F8A-7A8F-43A3-97B8-69CF60B53165}" xr6:coauthVersionLast="47" xr6:coauthVersionMax="47" xr10:uidLastSave="{00000000-0000-0000-0000-000000000000}"/>
  <bookViews>
    <workbookView xWindow="540" yWindow="30" windowWidth="16260" windowHeight="15435" tabRatio="698" xr2:uid="{00000000-000D-0000-FFFF-FFFF00000000}"/>
  </bookViews>
  <sheets>
    <sheet name="成年集計" sheetId="11" r:id="rId1"/>
    <sheet name="登録名簿" sheetId="13" r:id="rId2"/>
    <sheet name="中学集計" sheetId="12" r:id="rId3"/>
    <sheet name="中学登録名簿" sheetId="14" r:id="rId4"/>
  </sheets>
  <definedNames>
    <definedName name="_xlnm.Print_Area" localSheetId="0">成年集計!$A$1:$U$40</definedName>
    <definedName name="_xlnm.Print_Area" localSheetId="2">中学集計!$A$1:$Q$32</definedName>
    <definedName name="_xlnm.Print_Area" localSheetId="3">中学登録名簿!$A$1:$J$41</definedName>
    <definedName name="_xlnm.Print_Area" localSheetId="1">登録名簿!$A$1:$J$39</definedName>
  </definedNames>
  <calcPr calcId="191029"/>
</workbook>
</file>

<file path=xl/calcChain.xml><?xml version="1.0" encoding="utf-8"?>
<calcChain xmlns="http://schemas.openxmlformats.org/spreadsheetml/2006/main">
  <c r="D26" i="12" l="1"/>
  <c r="D27" i="12"/>
  <c r="D28" i="12"/>
  <c r="D29" i="12"/>
  <c r="AC34" i="13"/>
  <c r="AB34" i="13"/>
  <c r="Y8" i="13"/>
  <c r="Z36" i="14"/>
  <c r="Y36" i="14"/>
  <c r="D5" i="13"/>
  <c r="AI15" i="13"/>
  <c r="AI16" i="13"/>
  <c r="AI17" i="13"/>
  <c r="AJ19" i="11"/>
  <c r="AI8" i="13" s="1"/>
  <c r="AJ20" i="11"/>
  <c r="AI9" i="13" s="1"/>
  <c r="AJ21" i="11"/>
  <c r="AI10" i="13" s="1"/>
  <c r="AJ22" i="11"/>
  <c r="AI11" i="13" s="1"/>
  <c r="AJ23" i="11"/>
  <c r="AI12" i="13" s="1"/>
  <c r="AJ24" i="11"/>
  <c r="AI13" i="13" s="1"/>
  <c r="AJ25" i="11"/>
  <c r="AI14" i="13" s="1"/>
  <c r="AJ26" i="11"/>
  <c r="AJ18" i="11"/>
  <c r="AI7" i="13" s="1"/>
  <c r="Y32" i="14"/>
  <c r="Y33" i="14"/>
  <c r="Y34" i="14"/>
  <c r="Y35" i="14"/>
  <c r="Y37" i="14"/>
  <c r="Y38" i="14"/>
  <c r="Y23" i="14"/>
  <c r="Y24" i="14"/>
  <c r="Y25" i="14"/>
  <c r="Y26" i="14"/>
  <c r="Y27" i="14"/>
  <c r="Y28" i="14"/>
  <c r="Y29" i="14"/>
  <c r="Y30" i="14"/>
  <c r="Y31" i="14"/>
  <c r="Y9" i="14"/>
  <c r="Z40" i="14" s="1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8" i="14"/>
  <c r="Y40" i="14" s="1"/>
  <c r="H40" i="14" s="1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7" i="14"/>
  <c r="Z38" i="14"/>
  <c r="Z9" i="14"/>
  <c r="AB40" i="14"/>
  <c r="Z8" i="14"/>
  <c r="AC15" i="14"/>
  <c r="AC10" i="14"/>
  <c r="AC11" i="14"/>
  <c r="AC12" i="14"/>
  <c r="AC13" i="14"/>
  <c r="AC14" i="14"/>
  <c r="AC16" i="14"/>
  <c r="AC9" i="14"/>
  <c r="AC8" i="14"/>
  <c r="I3" i="14"/>
  <c r="I3" i="13"/>
  <c r="P21" i="12"/>
  <c r="Q21" i="12" s="1"/>
  <c r="O21" i="12"/>
  <c r="O11" i="12"/>
  <c r="P11" i="12"/>
  <c r="O12" i="12"/>
  <c r="Q12" i="12" s="1"/>
  <c r="P12" i="12"/>
  <c r="O13" i="12"/>
  <c r="P13" i="12"/>
  <c r="O14" i="12"/>
  <c r="Q14" i="12" s="1"/>
  <c r="P14" i="12"/>
  <c r="O15" i="12"/>
  <c r="P15" i="12"/>
  <c r="O16" i="12"/>
  <c r="P16" i="12"/>
  <c r="O17" i="12"/>
  <c r="P17" i="12"/>
  <c r="O18" i="12"/>
  <c r="Q18" i="12" s="1"/>
  <c r="P18" i="12"/>
  <c r="O19" i="12"/>
  <c r="P19" i="12"/>
  <c r="O20" i="12"/>
  <c r="P20" i="12"/>
  <c r="P10" i="12"/>
  <c r="O10" i="12"/>
  <c r="P9" i="12"/>
  <c r="O9" i="12"/>
  <c r="AE38" i="13"/>
  <c r="AC38" i="13"/>
  <c r="AF38" i="13"/>
  <c r="AF34" i="13"/>
  <c r="AE34" i="13"/>
  <c r="AB38" i="13"/>
  <c r="Z8" i="13"/>
  <c r="B2" i="13"/>
  <c r="AF37" i="13"/>
  <c r="K37" i="13" s="1"/>
  <c r="AE37" i="13"/>
  <c r="AC37" i="13"/>
  <c r="AF36" i="13"/>
  <c r="AE36" i="13"/>
  <c r="AC36" i="13"/>
  <c r="AB36" i="13"/>
  <c r="AF35" i="13"/>
  <c r="AE35" i="13"/>
  <c r="AC35" i="13"/>
  <c r="AB35" i="13"/>
  <c r="Z32" i="13"/>
  <c r="Y32" i="13"/>
  <c r="Z31" i="13"/>
  <c r="Y31" i="13"/>
  <c r="Z30" i="13"/>
  <c r="Y30" i="13"/>
  <c r="Z29" i="13"/>
  <c r="Y29" i="13"/>
  <c r="Z28" i="13"/>
  <c r="Y28" i="13"/>
  <c r="Z27" i="13"/>
  <c r="Y27" i="13"/>
  <c r="Z26" i="13"/>
  <c r="Y26" i="13"/>
  <c r="Z25" i="13"/>
  <c r="Y25" i="13"/>
  <c r="Z24" i="13"/>
  <c r="Y24" i="13"/>
  <c r="Z23" i="13"/>
  <c r="Y23" i="13"/>
  <c r="Z22" i="13"/>
  <c r="Y22" i="13"/>
  <c r="Z21" i="13"/>
  <c r="Y21" i="13"/>
  <c r="Z20" i="13"/>
  <c r="Y20" i="13"/>
  <c r="Z19" i="13"/>
  <c r="Y19" i="13"/>
  <c r="Z18" i="13"/>
  <c r="Y18" i="13"/>
  <c r="Z17" i="13"/>
  <c r="Y17" i="13"/>
  <c r="Z16" i="13"/>
  <c r="Y16" i="13"/>
  <c r="Z15" i="13"/>
  <c r="Y15" i="13"/>
  <c r="Z14" i="13"/>
  <c r="Y14" i="13"/>
  <c r="Z13" i="13"/>
  <c r="Y13" i="13"/>
  <c r="Z12" i="13"/>
  <c r="Y12" i="13"/>
  <c r="Z11" i="13"/>
  <c r="Y11" i="13"/>
  <c r="Z10" i="13"/>
  <c r="Y10" i="13"/>
  <c r="Z9" i="13"/>
  <c r="Y9" i="13"/>
  <c r="AB37" i="13"/>
  <c r="D3" i="12"/>
  <c r="B2" i="14" s="1"/>
  <c r="G30" i="11"/>
  <c r="T19" i="11"/>
  <c r="S19" i="11"/>
  <c r="T18" i="11"/>
  <c r="S18" i="11"/>
  <c r="U18" i="11" s="1"/>
  <c r="S23" i="11"/>
  <c r="U23" i="11" s="1"/>
  <c r="T23" i="11"/>
  <c r="S24" i="11"/>
  <c r="T24" i="11"/>
  <c r="S25" i="11"/>
  <c r="U25" i="11" s="1"/>
  <c r="T25" i="11"/>
  <c r="S26" i="11"/>
  <c r="T26" i="11"/>
  <c r="S27" i="11"/>
  <c r="T27" i="11"/>
  <c r="S28" i="11"/>
  <c r="T28" i="11"/>
  <c r="S29" i="11"/>
  <c r="U29" i="11" s="1"/>
  <c r="T29" i="11"/>
  <c r="S20" i="11"/>
  <c r="T20" i="11"/>
  <c r="S21" i="11"/>
  <c r="T21" i="11"/>
  <c r="U21" i="11" s="1"/>
  <c r="S22" i="11"/>
  <c r="U22" i="11"/>
  <c r="T22" i="11"/>
  <c r="H30" i="11"/>
  <c r="H32" i="11" s="1"/>
  <c r="I30" i="11"/>
  <c r="I32" i="11" s="1"/>
  <c r="R30" i="11"/>
  <c r="R32" i="11" s="1"/>
  <c r="P30" i="11"/>
  <c r="P32" i="11" s="1"/>
  <c r="O30" i="11"/>
  <c r="O32" i="11" s="1"/>
  <c r="L30" i="11"/>
  <c r="L32" i="11" s="1"/>
  <c r="N30" i="11"/>
  <c r="N32" i="11" s="1"/>
  <c r="J30" i="11"/>
  <c r="J32" i="11" s="1"/>
  <c r="K30" i="11"/>
  <c r="K32" i="11" s="1"/>
  <c r="M30" i="11"/>
  <c r="M32" i="11" s="1"/>
  <c r="Q30" i="11"/>
  <c r="Q32" i="11" s="1"/>
  <c r="G22" i="12"/>
  <c r="G24" i="12" s="1"/>
  <c r="H22" i="12"/>
  <c r="H24" i="12" s="1"/>
  <c r="P24" i="12" s="1"/>
  <c r="I22" i="12"/>
  <c r="I24" i="12" s="1"/>
  <c r="J22" i="12"/>
  <c r="J24" i="12"/>
  <c r="K22" i="12"/>
  <c r="K24" i="12"/>
  <c r="L22" i="12"/>
  <c r="L24" i="12"/>
  <c r="M22" i="12"/>
  <c r="M24" i="12"/>
  <c r="N22" i="12"/>
  <c r="N24" i="12"/>
  <c r="Q10" i="12"/>
  <c r="Q11" i="12"/>
  <c r="Q13" i="12"/>
  <c r="Q15" i="12"/>
  <c r="Q16" i="12"/>
  <c r="Q17" i="12"/>
  <c r="Q19" i="12"/>
  <c r="Q20" i="12"/>
  <c r="AA40" i="14"/>
  <c r="U30" i="11" l="1"/>
  <c r="U20" i="11"/>
  <c r="U28" i="11"/>
  <c r="U26" i="11"/>
  <c r="U24" i="11"/>
  <c r="U27" i="11"/>
  <c r="U19" i="11"/>
  <c r="P22" i="12"/>
  <c r="Q22" i="12"/>
  <c r="Q9" i="12"/>
  <c r="K35" i="13"/>
  <c r="K36" i="13"/>
  <c r="K34" i="13"/>
  <c r="K38" i="13"/>
  <c r="R16" i="13" s="1"/>
  <c r="R15" i="13"/>
  <c r="I38" i="13"/>
  <c r="P16" i="13" s="1"/>
  <c r="J40" i="14"/>
  <c r="Z41" i="14"/>
  <c r="J41" i="14" s="1"/>
  <c r="I34" i="13"/>
  <c r="P12" i="13" s="1"/>
  <c r="AE40" i="13"/>
  <c r="AF40" i="13"/>
  <c r="R14" i="13"/>
  <c r="I35" i="13"/>
  <c r="P13" i="13" s="1"/>
  <c r="AC40" i="13"/>
  <c r="I36" i="13"/>
  <c r="P14" i="13" s="1"/>
  <c r="R12" i="13"/>
  <c r="I37" i="13"/>
  <c r="P15" i="13" s="1"/>
  <c r="T32" i="11"/>
  <c r="O24" i="12"/>
  <c r="Q24" i="12" s="1"/>
  <c r="O22" i="12"/>
  <c r="G32" i="11"/>
  <c r="S32" i="11" s="1"/>
  <c r="T30" i="11"/>
  <c r="S30" i="11"/>
  <c r="AB40" i="13"/>
  <c r="R13" i="13"/>
  <c r="U32" i="11" l="1"/>
  <c r="AA40" i="13"/>
  <c r="R17" i="13" l="1"/>
  <c r="K39" i="13"/>
</calcChain>
</file>

<file path=xl/sharedStrings.xml><?xml version="1.0" encoding="utf-8"?>
<sst xmlns="http://schemas.openxmlformats.org/spreadsheetml/2006/main" count="207" uniqueCount="97">
  <si>
    <t>記載責任者</t>
    <rPh sb="0" eb="2">
      <t>キサイ</t>
    </rPh>
    <rPh sb="2" eb="5">
      <t>セキニンシャ</t>
    </rPh>
    <phoneticPr fontId="2"/>
  </si>
  <si>
    <t>所属団体名</t>
    <rPh sb="0" eb="4">
      <t>ショゾクダンタイ</t>
    </rPh>
    <rPh sb="4" eb="5">
      <t>ナ</t>
    </rPh>
    <phoneticPr fontId="10"/>
  </si>
  <si>
    <t>合　　計</t>
    <rPh sb="0" eb="4">
      <t>ゴウケイ</t>
    </rPh>
    <phoneticPr fontId="10"/>
  </si>
  <si>
    <t>１９歳未満</t>
    <rPh sb="2" eb="3">
      <t>サイ</t>
    </rPh>
    <rPh sb="3" eb="5">
      <t>ミマン</t>
    </rPh>
    <phoneticPr fontId="10"/>
  </si>
  <si>
    <t>１９歳以上</t>
    <rPh sb="2" eb="3">
      <t>サイ</t>
    </rPh>
    <rPh sb="3" eb="5">
      <t>イジョウ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</si>
  <si>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</si>
  <si>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</si>
  <si>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計</t>
    <rPh sb="0" eb="1">
      <t>ケイ</t>
    </rPh>
    <phoneticPr fontId="10"/>
  </si>
  <si>
    <t>　　月　　日振込</t>
    <rPh sb="2" eb="3">
      <t>ツキ</t>
    </rPh>
    <rPh sb="5" eb="6">
      <t>ニチ</t>
    </rPh>
    <rPh sb="6" eb="8">
      <t>フリコミ</t>
    </rPh>
    <phoneticPr fontId="10"/>
  </si>
  <si>
    <t>登録費　　　Ｂ</t>
    <rPh sb="0" eb="3">
      <t>トウロクヒヨウ</t>
    </rPh>
    <phoneticPr fontId="10"/>
  </si>
  <si>
    <t>費用計　Ａ×Ｂ</t>
    <rPh sb="0" eb="2">
      <t>ヒヨウ</t>
    </rPh>
    <rPh sb="2" eb="3">
      <t>ケイ</t>
    </rPh>
    <phoneticPr fontId="10"/>
  </si>
  <si>
    <t>計　　　　　Ａ</t>
    <rPh sb="0" eb="1">
      <t>ケイ</t>
    </rPh>
    <phoneticPr fontId="10"/>
  </si>
  <si>
    <t>携帯
電話</t>
    <rPh sb="0" eb="2">
      <t>ケイタイ</t>
    </rPh>
    <rPh sb="3" eb="5">
      <t>デンワ</t>
    </rPh>
    <phoneticPr fontId="10"/>
  </si>
  <si>
    <t>所属
団体
番号</t>
    <rPh sb="0" eb="2">
      <t>ショゾク</t>
    </rPh>
    <rPh sb="3" eb="5">
      <t>ダンタイ</t>
    </rPh>
    <rPh sb="6" eb="8">
      <t>バンゴウ</t>
    </rPh>
    <phoneticPr fontId="10"/>
  </si>
  <si>
    <t>納付方法等</t>
    <rPh sb="0" eb="2">
      <t>ノウフ</t>
    </rPh>
    <rPh sb="2" eb="4">
      <t>ホウホウ</t>
    </rPh>
    <rPh sb="4" eb="5">
      <t>トウ</t>
    </rPh>
    <phoneticPr fontId="2"/>
  </si>
  <si>
    <t>競　技　者</t>
    <rPh sb="0" eb="5">
      <t>キョウギシャ</t>
    </rPh>
    <phoneticPr fontId="10"/>
  </si>
  <si>
    <t>指導者</t>
    <rPh sb="0" eb="3">
      <t>シドウシャ</t>
    </rPh>
    <phoneticPr fontId="10"/>
  </si>
  <si>
    <t>氏名</t>
    <rPh sb="0" eb="2">
      <t>シメイ</t>
    </rPh>
    <phoneticPr fontId="2"/>
  </si>
  <si>
    <t>06</t>
  </si>
  <si>
    <t>兵庫県アーチェリー連盟</t>
    <rPh sb="0" eb="3">
      <t>ヒョウゴケン</t>
    </rPh>
    <rPh sb="9" eb="11">
      <t>レンメイ</t>
    </rPh>
    <phoneticPr fontId="2"/>
  </si>
  <si>
    <t>04</t>
  </si>
  <si>
    <t>05</t>
  </si>
  <si>
    <t>07</t>
  </si>
  <si>
    <t>08</t>
  </si>
  <si>
    <t>09</t>
  </si>
  <si>
    <t>10</t>
  </si>
  <si>
    <t>神戸アーチェリークラブ</t>
    <rPh sb="0" eb="2">
      <t>コウベ</t>
    </rPh>
    <phoneticPr fontId="2"/>
  </si>
  <si>
    <t>11</t>
  </si>
  <si>
    <t>兵庫医科大学</t>
    <rPh sb="0" eb="2">
      <t>ヒョウゴ</t>
    </rPh>
    <rPh sb="2" eb="4">
      <t>イカ</t>
    </rPh>
    <rPh sb="4" eb="6">
      <t>ダイガク</t>
    </rPh>
    <phoneticPr fontId="2"/>
  </si>
  <si>
    <t>神戸工業高等専門学校</t>
    <rPh sb="0" eb="2">
      <t>コウベ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2"/>
  </si>
  <si>
    <t>TEL</t>
    <phoneticPr fontId="10"/>
  </si>
  <si>
    <t>FAX</t>
    <phoneticPr fontId="10"/>
  </si>
  <si>
    <t>ﾒｰﾙｱﾄﾞﾚｽ</t>
    <phoneticPr fontId="10"/>
  </si>
  <si>
    <t>01</t>
    <phoneticPr fontId="2"/>
  </si>
  <si>
    <t>02</t>
    <phoneticPr fontId="2"/>
  </si>
  <si>
    <t>03</t>
    <phoneticPr fontId="2"/>
  </si>
  <si>
    <t>＜銀行振込＞</t>
    <phoneticPr fontId="2"/>
  </si>
  <si>
    <t>滝川中学校</t>
    <rPh sb="0" eb="2">
      <t>タキガワ</t>
    </rPh>
    <rPh sb="2" eb="5">
      <t>チュウガッコウ</t>
    </rPh>
    <phoneticPr fontId="2"/>
  </si>
  <si>
    <t>甲南中学校</t>
    <rPh sb="0" eb="2">
      <t>コウナン</t>
    </rPh>
    <rPh sb="2" eb="5">
      <t>チュウガッコウ</t>
    </rPh>
    <phoneticPr fontId="2"/>
  </si>
  <si>
    <t>松蔭中学校</t>
    <rPh sb="0" eb="2">
      <t>ショウイン</t>
    </rPh>
    <rPh sb="2" eb="5">
      <t>チュウガッコウ</t>
    </rPh>
    <phoneticPr fontId="2"/>
  </si>
  <si>
    <t>甲南女子中学校</t>
    <rPh sb="0" eb="2">
      <t>コウナン</t>
    </rPh>
    <rPh sb="2" eb="4">
      <t>ジョシ</t>
    </rPh>
    <rPh sb="4" eb="7">
      <t>チュウガッコウ</t>
    </rPh>
    <phoneticPr fontId="2"/>
  </si>
  <si>
    <t>神戸山手女子中学校</t>
    <rPh sb="0" eb="2">
      <t>コウベ</t>
    </rPh>
    <rPh sb="2" eb="4">
      <t>ヤマテ</t>
    </rPh>
    <rPh sb="4" eb="6">
      <t>ジョシ</t>
    </rPh>
    <rPh sb="6" eb="9">
      <t>チュウガッコウ</t>
    </rPh>
    <phoneticPr fontId="2"/>
  </si>
  <si>
    <t>滝川第二中学校</t>
    <rPh sb="0" eb="2">
      <t>タキガワ</t>
    </rPh>
    <rPh sb="2" eb="4">
      <t>ダイニ</t>
    </rPh>
    <rPh sb="4" eb="7">
      <t>チュウガッコウ</t>
    </rPh>
    <phoneticPr fontId="2"/>
  </si>
  <si>
    <t>やはずクラブ</t>
    <phoneticPr fontId="2"/>
  </si>
  <si>
    <t>キャデット</t>
    <phoneticPr fontId="10"/>
  </si>
  <si>
    <t>02</t>
    <phoneticPr fontId="2"/>
  </si>
  <si>
    <t>03</t>
    <phoneticPr fontId="2"/>
  </si>
  <si>
    <t>キャデット</t>
    <phoneticPr fontId="10"/>
  </si>
  <si>
    <t>RC</t>
    <phoneticPr fontId="2"/>
  </si>
  <si>
    <t>CP</t>
    <phoneticPr fontId="2"/>
  </si>
  <si>
    <t>〒</t>
    <phoneticPr fontId="10"/>
  </si>
  <si>
    <t>所属団体名</t>
    <rPh sb="0" eb="2">
      <t>ショゾク</t>
    </rPh>
    <rPh sb="2" eb="4">
      <t>ダンタイ</t>
    </rPh>
    <rPh sb="4" eb="5">
      <t>ナ</t>
    </rPh>
    <phoneticPr fontId="10"/>
  </si>
  <si>
    <t>連  絡  先</t>
    <rPh sb="0" eb="1">
      <t>レン</t>
    </rPh>
    <rPh sb="3" eb="4">
      <t>ラク</t>
    </rPh>
    <rPh sb="6" eb="7">
      <t>サキ</t>
    </rPh>
    <phoneticPr fontId="10"/>
  </si>
  <si>
    <t>08</t>
    <phoneticPr fontId="2"/>
  </si>
  <si>
    <t>須磨学園中学校</t>
    <rPh sb="0" eb="2">
      <t>スマ</t>
    </rPh>
    <rPh sb="2" eb="4">
      <t>ガクエン</t>
    </rPh>
    <rPh sb="4" eb="7">
      <t>チュウガッコウ</t>
    </rPh>
    <phoneticPr fontId="2"/>
  </si>
  <si>
    <t xml:space="preserve">年度 会員登録者（競技者／指導者）集計表 </t>
    <rPh sb="3" eb="5">
      <t>カイイン</t>
    </rPh>
    <rPh sb="5" eb="8">
      <t>トウロクシャ</t>
    </rPh>
    <rPh sb="9" eb="12">
      <t>キョウギシャ</t>
    </rPh>
    <rPh sb="13" eb="16">
      <t>シドウシャ</t>
    </rPh>
    <rPh sb="17" eb="20">
      <t>シュウケイヒョウ</t>
    </rPh>
    <phoneticPr fontId="10"/>
  </si>
  <si>
    <t>年度会員登録者名簿</t>
    <rPh sb="0" eb="2">
      <t>ネンド</t>
    </rPh>
    <rPh sb="2" eb="4">
      <t>カイイン</t>
    </rPh>
    <rPh sb="4" eb="7">
      <t>トウロクシャ</t>
    </rPh>
    <rPh sb="7" eb="9">
      <t>メイボ</t>
    </rPh>
    <phoneticPr fontId="2"/>
  </si>
  <si>
    <t>提出日</t>
    <rPh sb="0" eb="3">
      <t>テイシュツビ</t>
    </rPh>
    <phoneticPr fontId="2"/>
  </si>
  <si>
    <t>登録クラブ名</t>
    <rPh sb="0" eb="2">
      <t>トウロク</t>
    </rPh>
    <rPh sb="5" eb="6">
      <t>メイ</t>
    </rPh>
    <phoneticPr fontId="2"/>
  </si>
  <si>
    <t>会員番号</t>
    <rPh sb="0" eb="1">
      <t>カイ</t>
    </rPh>
    <rPh sb="2" eb="4">
      <t>バンゴウ</t>
    </rPh>
    <phoneticPr fontId="2"/>
  </si>
  <si>
    <t>会 員 名</t>
    <rPh sb="0" eb="1">
      <t>カイ</t>
    </rPh>
    <rPh sb="2" eb="3">
      <t>イン</t>
    </rPh>
    <rPh sb="4" eb="5">
      <t>メイ</t>
    </rPh>
    <phoneticPr fontId="2"/>
  </si>
  <si>
    <t>性別</t>
    <rPh sb="0" eb="2">
      <t>セイベツ</t>
    </rPh>
    <phoneticPr fontId="2"/>
  </si>
  <si>
    <t>会員区分</t>
    <rPh sb="0" eb="2">
      <t>カイイン</t>
    </rPh>
    <rPh sb="2" eb="4">
      <t>クブン</t>
    </rPh>
    <phoneticPr fontId="2"/>
  </si>
  <si>
    <t>＊</t>
    <phoneticPr fontId="2"/>
  </si>
  <si>
    <t>性別・会員区分は、データから選択してください。</t>
    <rPh sb="0" eb="2">
      <t>セイベツ</t>
    </rPh>
    <rPh sb="3" eb="5">
      <t>カイイン</t>
    </rPh>
    <rPh sb="5" eb="7">
      <t>クブン</t>
    </rPh>
    <rPh sb="14" eb="16">
      <t>センタク</t>
    </rPh>
    <phoneticPr fontId="2"/>
  </si>
  <si>
    <t>男</t>
    <rPh sb="0" eb="1">
      <t>オトコ</t>
    </rPh>
    <phoneticPr fontId="2"/>
  </si>
  <si>
    <t>19才以上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</si>
  <si>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</si>
  <si>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指導者</t>
    <rPh sb="0" eb="3">
      <t>シドウシャ</t>
    </rPh>
    <phoneticPr fontId="2"/>
  </si>
  <si>
    <t>19才未満</t>
    <rPh sb="2" eb="3">
      <t>サイ</t>
    </rPh>
    <rPh sb="3" eb="5">
      <t>ミマン</t>
    </rPh>
    <phoneticPr fontId="2"/>
  </si>
  <si>
    <t>総括表</t>
    <rPh sb="0" eb="2">
      <t>ソウカツ</t>
    </rPh>
    <rPh sb="2" eb="3">
      <t>ヒョウ</t>
    </rPh>
    <phoneticPr fontId="2"/>
  </si>
  <si>
    <t>左欄計</t>
    <rPh sb="0" eb="1">
      <t>ヒダリ</t>
    </rPh>
    <rPh sb="1" eb="2">
      <t>ラン</t>
    </rPh>
    <rPh sb="2" eb="3">
      <t>ケイ</t>
    </rPh>
    <phoneticPr fontId="2"/>
  </si>
  <si>
    <t>右欄計</t>
    <rPh sb="0" eb="1">
      <t>ミギ</t>
    </rPh>
    <rPh sb="1" eb="2">
      <t>ラン</t>
    </rPh>
    <rPh sb="2" eb="3">
      <t>ケイ</t>
    </rPh>
    <phoneticPr fontId="2"/>
  </si>
  <si>
    <t>19才以上</t>
  </si>
  <si>
    <t>指導者</t>
  </si>
  <si>
    <t>19才未満</t>
  </si>
  <si>
    <t>合計</t>
    <rPh sb="0" eb="2">
      <t>ゴウケイ</t>
    </rPh>
    <phoneticPr fontId="2"/>
  </si>
  <si>
    <t>＊登録名簿も一緒に提出お願いします。</t>
    <rPh sb="1" eb="3">
      <t>トウロク</t>
    </rPh>
    <rPh sb="3" eb="5">
      <t>メイボ</t>
    </rPh>
    <rPh sb="6" eb="8">
      <t>イッショ</t>
    </rPh>
    <rPh sb="9" eb="11">
      <t>テイシュツ</t>
    </rPh>
    <rPh sb="12" eb="13">
      <t>ネガ</t>
    </rPh>
    <phoneticPr fontId="2"/>
  </si>
  <si>
    <t>振込</t>
    <rPh sb="0" eb="2">
      <t>フリコミ</t>
    </rPh>
    <phoneticPr fontId="2"/>
  </si>
  <si>
    <t>月　　日</t>
    <rPh sb="0" eb="1">
      <t>ツキ</t>
    </rPh>
    <rPh sb="3" eb="4">
      <t>ヒ</t>
    </rPh>
    <phoneticPr fontId="2"/>
  </si>
  <si>
    <t>小学生</t>
    <rPh sb="0" eb="3">
      <t>ショウガクセイ</t>
    </rPh>
    <phoneticPr fontId="2"/>
  </si>
  <si>
    <t xml:space="preserve">  </t>
    <phoneticPr fontId="2"/>
  </si>
  <si>
    <t>中学生</t>
    <rPh sb="0" eb="3">
      <t>チュウガクセイ</t>
    </rPh>
    <phoneticPr fontId="2"/>
  </si>
  <si>
    <t>提出年月日</t>
    <rPh sb="0" eb="2">
      <t>テイシュツ</t>
    </rPh>
    <rPh sb="2" eb="5">
      <t>ネンガッピ</t>
    </rPh>
    <phoneticPr fontId="2"/>
  </si>
  <si>
    <t>ＮＯＡＨアーチェリークラブ</t>
    <phoneticPr fontId="2"/>
  </si>
  <si>
    <t>玉津アーチェリークラブ</t>
    <rPh sb="0" eb="2">
      <t>タマツ</t>
    </rPh>
    <phoneticPr fontId="2"/>
  </si>
  <si>
    <t>兵庫教員アーチェリークラブ</t>
    <rPh sb="0" eb="2">
      <t>ヒョウゴ</t>
    </rPh>
    <rPh sb="2" eb="4">
      <t>キョウイン</t>
    </rPh>
    <phoneticPr fontId="2"/>
  </si>
  <si>
    <t>たきのアーチェリークラブ</t>
    <phoneticPr fontId="2"/>
  </si>
  <si>
    <t>会員番号は、昇順でお願いします。</t>
    <rPh sb="0" eb="2">
      <t>カイイン</t>
    </rPh>
    <rPh sb="2" eb="4">
      <t>バンゴウ</t>
    </rPh>
    <rPh sb="6" eb="8">
      <t>ショウジュン</t>
    </rPh>
    <rPh sb="10" eb="11">
      <t>ネガ</t>
    </rPh>
    <phoneticPr fontId="2"/>
  </si>
  <si>
    <t>＊所属団体名とは、「各クラブ名」です。</t>
    <rPh sb="1" eb="3">
      <t>ショゾク</t>
    </rPh>
    <rPh sb="3" eb="6">
      <t>ダンタイメイ</t>
    </rPh>
    <rPh sb="10" eb="11">
      <t>カク</t>
    </rPh>
    <rPh sb="14" eb="15">
      <t>メイ</t>
    </rPh>
    <phoneticPr fontId="2"/>
  </si>
  <si>
    <t>所 属 団 体 名</t>
    <rPh sb="0" eb="1">
      <t>ショ</t>
    </rPh>
    <rPh sb="2" eb="3">
      <t>ゾク</t>
    </rPh>
    <rPh sb="4" eb="5">
      <t>ダン</t>
    </rPh>
    <rPh sb="6" eb="7">
      <t>カラダ</t>
    </rPh>
    <rPh sb="8" eb="9">
      <t>ナ</t>
    </rPh>
    <phoneticPr fontId="2"/>
  </si>
  <si>
    <t>代表者名</t>
    <rPh sb="0" eb="1">
      <t>ダイ</t>
    </rPh>
    <rPh sb="1" eb="2">
      <t>オモテ</t>
    </rPh>
    <rPh sb="2" eb="3">
      <t>シャ</t>
    </rPh>
    <rPh sb="3" eb="4">
      <t>ナ</t>
    </rPh>
    <phoneticPr fontId="10"/>
  </si>
  <si>
    <t>兵庫県　中学生</t>
    <rPh sb="0" eb="3">
      <t>ヒョウゴケン</t>
    </rPh>
    <rPh sb="4" eb="7">
      <t>チュウガクセイ</t>
    </rPh>
    <phoneticPr fontId="2"/>
  </si>
  <si>
    <t>しあわせの村アーチェリークラブ</t>
    <rPh sb="5" eb="6">
      <t>ムラ</t>
    </rPh>
    <phoneticPr fontId="2"/>
  </si>
  <si>
    <t>学校名</t>
    <rPh sb="0" eb="3">
      <t>ガッコウメイ</t>
    </rPh>
    <phoneticPr fontId="2"/>
  </si>
  <si>
    <t>三井住友銀行　三宮支店</t>
    <phoneticPr fontId="2"/>
  </si>
  <si>
    <t>　普通 ２５５８６９９</t>
    <rPh sb="1" eb="3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</si>
</sst>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81" formatCode="[$-F800]dddd\,\ mmmm\ dd\,\ yyyy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i/>
      <sz val="11"/>
      <name val="HGP創英角ｺﾞｼｯｸUB"/>
      <family val="3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alisto MT"/>
      <family val="1"/>
    </font>
    <font>
      <sz val="10"/>
      <name val="ＭＳ Ｐ明朝"/>
      <family val="1"/>
      <charset val="128"/>
    </font>
    <font>
      <sz val="8"/>
      <name val="HGS教科書体"/>
      <family val="1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6"/>
      <name val="HGS創英角ｺﾞｼｯｸUB"/>
      <family val="3"/>
      <charset val="128"/>
    </font>
    <font>
      <sz val="8"/>
      <color theme="1" tint="0.499984740745262"/>
      <name val="HGS教科書体"/>
      <family val="1"/>
      <charset val="128"/>
    </font>
    <font>
      <b/>
      <sz val="18"/>
      <color rgb="FFFF0000"/>
      <name val="HGPｺﾞｼｯｸE"/>
      <family val="3"/>
      <charset val="128"/>
    </font>
    <font>
      <b/>
      <sz val="18"/>
      <color theme="5" tint="-0.249977111117893"/>
      <name val="HGPｺﾞｼｯｸE"/>
      <family val="3"/>
      <charset val="128"/>
    </font>
    <font>
      <sz val="18"/>
      <color theme="5" tint="-0.249977111117893"/>
      <name val="HGPｺﾞｼｯｸE"/>
      <family val="3"/>
      <charset val="128"/>
    </font>
    <font>
      <b/>
      <sz val="36"/>
      <color rgb="FFC00000"/>
      <name val="Meiryo UI"/>
      <family val="3"/>
      <charset val="128"/>
    </font>
    <font>
      <b/>
      <sz val="26"/>
      <color rgb="FFFF0000"/>
      <name val="HGPｺﾞｼｯｸE"/>
      <family val="3"/>
      <charset val="128"/>
    </font>
    <font>
      <sz val="26"/>
      <color rgb="FFFF0000"/>
      <name val="HGPｺﾞｼｯｸE"/>
      <family val="3"/>
      <charset val="128"/>
    </font>
    <font>
      <sz val="1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5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0" fontId="8" fillId="0" borderId="16" xfId="0" applyFont="1" applyBorder="1" applyAlignment="1">
      <alignment horizontal="center" vertical="top" textRotation="255"/>
    </xf>
    <xf numFmtId="38" fontId="5" fillId="0" borderId="1" xfId="1" applyFont="1" applyBorder="1" applyAlignment="1">
      <alignment vertical="center" shrinkToFit="1"/>
    </xf>
    <xf numFmtId="38" fontId="5" fillId="0" borderId="17" xfId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8" fillId="0" borderId="0" xfId="0" applyFont="1" applyAlignment="1">
      <alignment horizontal="center" vertical="top" textRotation="255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19" xfId="0" applyFont="1" applyBorder="1"/>
    <xf numFmtId="0" fontId="5" fillId="0" borderId="0" xfId="0" applyFont="1" applyAlignment="1">
      <alignment vertical="top"/>
    </xf>
    <xf numFmtId="0" fontId="5" fillId="0" borderId="20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textRotation="180"/>
    </xf>
    <xf numFmtId="0" fontId="5" fillId="0" borderId="0" xfId="0" applyFont="1" applyAlignment="1">
      <alignment horizontal="center" vertical="center" textRotation="180"/>
    </xf>
    <xf numFmtId="49" fontId="3" fillId="0" borderId="7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23" xfId="0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0" xfId="0" applyFont="1"/>
    <xf numFmtId="0" fontId="14" fillId="0" borderId="0" xfId="0" applyFont="1" applyProtection="1">
      <protection locked="0"/>
    </xf>
    <xf numFmtId="0" fontId="14" fillId="0" borderId="0" xfId="0" applyFont="1"/>
    <xf numFmtId="0" fontId="6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19" fillId="0" borderId="0" xfId="0" applyFont="1" applyProtection="1"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7" fillId="0" borderId="0" xfId="0" applyFont="1"/>
    <xf numFmtId="0" fontId="3" fillId="0" borderId="30" xfId="0" applyFont="1" applyBorder="1" applyAlignment="1">
      <alignment horizontal="center" vertical="center"/>
    </xf>
    <xf numFmtId="0" fontId="24" fillId="0" borderId="0" xfId="0" applyFont="1"/>
    <xf numFmtId="0" fontId="3" fillId="0" borderId="25" xfId="0" quotePrefix="1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3" fillId="0" borderId="27" xfId="0" quotePrefix="1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8" fontId="7" fillId="0" borderId="40" xfId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 textRotation="255"/>
      <protection locked="0"/>
    </xf>
    <xf numFmtId="0" fontId="5" fillId="0" borderId="0" xfId="0" applyFont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7" fillId="0" borderId="42" xfId="0" applyFont="1" applyBorder="1" applyAlignment="1">
      <alignment horizontal="center" vertical="center"/>
    </xf>
    <xf numFmtId="0" fontId="3" fillId="0" borderId="44" xfId="0" quotePrefix="1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3" fillId="0" borderId="46" xfId="0" quotePrefix="1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14" fontId="13" fillId="0" borderId="0" xfId="0" applyNumberFormat="1" applyFont="1" applyAlignment="1">
      <alignment vertical="center" textRotation="180"/>
    </xf>
    <xf numFmtId="0" fontId="13" fillId="0" borderId="0" xfId="0" applyFont="1" applyAlignment="1">
      <alignment vertical="center" textRotation="180"/>
    </xf>
    <xf numFmtId="0" fontId="5" fillId="0" borderId="22" xfId="0" applyFont="1" applyBorder="1"/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vertical="center" shrinkToFit="1"/>
    </xf>
    <xf numFmtId="0" fontId="5" fillId="4" borderId="17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38" fontId="5" fillId="4" borderId="4" xfId="1" applyFont="1" applyFill="1" applyBorder="1" applyAlignment="1">
      <alignment vertical="center" shrinkToFit="1"/>
    </xf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 applyProtection="1">
      <alignment vertical="center"/>
      <protection locked="0"/>
    </xf>
    <xf numFmtId="49" fontId="3" fillId="0" borderId="0" xfId="0" applyNumberFormat="1" applyFont="1"/>
    <xf numFmtId="0" fontId="21" fillId="0" borderId="0" xfId="0" applyFont="1" applyAlignment="1">
      <alignment vertical="center"/>
    </xf>
    <xf numFmtId="0" fontId="26" fillId="0" borderId="0" xfId="0" applyFont="1"/>
    <xf numFmtId="0" fontId="3" fillId="0" borderId="30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5" fillId="0" borderId="5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3" fillId="0" borderId="25" xfId="0" quotePrefix="1" applyFont="1" applyBorder="1" applyAlignment="1" applyProtection="1">
      <alignment horizontal="center" vertical="center"/>
      <protection locked="0"/>
    </xf>
    <xf numFmtId="0" fontId="3" fillId="0" borderId="27" xfId="0" quotePrefix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38" fontId="5" fillId="0" borderId="1" xfId="1" applyFont="1" applyBorder="1" applyAlignment="1" applyProtection="1">
      <alignment vertical="center" shrinkToFit="1"/>
    </xf>
    <xf numFmtId="38" fontId="5" fillId="0" borderId="4" xfId="1" applyFont="1" applyBorder="1" applyAlignment="1" applyProtection="1">
      <alignment vertical="center" shrinkToFit="1"/>
    </xf>
    <xf numFmtId="38" fontId="5" fillId="0" borderId="12" xfId="1" applyFont="1" applyBorder="1" applyAlignment="1" applyProtection="1">
      <alignment vertical="center" shrinkToFit="1"/>
    </xf>
    <xf numFmtId="38" fontId="5" fillId="0" borderId="17" xfId="1" applyFont="1" applyBorder="1" applyAlignment="1" applyProtection="1">
      <alignment vertical="center" shrinkToFit="1"/>
    </xf>
    <xf numFmtId="38" fontId="5" fillId="0" borderId="18" xfId="1" applyFont="1" applyBorder="1" applyAlignment="1" applyProtection="1">
      <alignment vertical="center" shrinkToFit="1"/>
    </xf>
    <xf numFmtId="38" fontId="5" fillId="0" borderId="0" xfId="1" applyFont="1" applyBorder="1" applyAlignment="1" applyProtection="1">
      <alignment vertical="center"/>
    </xf>
    <xf numFmtId="0" fontId="9" fillId="0" borderId="19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4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46" xfId="0" applyFont="1" applyBorder="1" applyAlignment="1" applyProtection="1">
      <alignment horizontal="left" vertical="center" shrinkToFit="1"/>
      <protection locked="0"/>
    </xf>
    <xf numFmtId="0" fontId="3" fillId="0" borderId="29" xfId="0" quotePrefix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left" vertical="center" indent="1" shrinkToFit="1"/>
      <protection locked="0"/>
    </xf>
    <xf numFmtId="0" fontId="3" fillId="0" borderId="34" xfId="0" applyFont="1" applyBorder="1" applyAlignment="1" applyProtection="1">
      <alignment horizontal="left" vertical="center" indent="1" shrinkToFit="1"/>
      <protection locked="0"/>
    </xf>
    <xf numFmtId="0" fontId="3" fillId="0" borderId="26" xfId="0" applyFont="1" applyBorder="1" applyAlignment="1" applyProtection="1">
      <alignment horizontal="left" vertical="center" indent="1" shrinkToFit="1"/>
      <protection locked="0"/>
    </xf>
    <xf numFmtId="0" fontId="3" fillId="0" borderId="31" xfId="0" applyFont="1" applyBorder="1" applyAlignment="1" applyProtection="1">
      <alignment horizontal="left" vertical="center" indent="1"/>
      <protection locked="0"/>
    </xf>
    <xf numFmtId="0" fontId="3" fillId="0" borderId="28" xfId="0" applyFont="1" applyBorder="1" applyAlignment="1" applyProtection="1">
      <alignment horizontal="left" vertical="center" indent="1" shrinkToFit="1"/>
      <protection locked="0"/>
    </xf>
    <xf numFmtId="0" fontId="3" fillId="0" borderId="33" xfId="0" applyFont="1" applyBorder="1" applyAlignment="1" applyProtection="1">
      <alignment horizontal="left" vertical="center" indent="1"/>
      <protection locked="0"/>
    </xf>
    <xf numFmtId="0" fontId="3" fillId="0" borderId="47" xfId="0" applyFont="1" applyBorder="1" applyAlignment="1" applyProtection="1">
      <alignment horizontal="left" vertical="center" indent="1"/>
      <protection locked="0"/>
    </xf>
    <xf numFmtId="0" fontId="3" fillId="0" borderId="31" xfId="0" applyFont="1" applyBorder="1" applyAlignment="1" applyProtection="1">
      <alignment horizontal="left" vertical="center" indent="1" shrinkToFit="1"/>
      <protection locked="0"/>
    </xf>
    <xf numFmtId="0" fontId="3" fillId="0" borderId="33" xfId="0" applyFont="1" applyBorder="1" applyAlignment="1" applyProtection="1">
      <alignment horizontal="left" vertical="center" indent="1" shrinkToFit="1"/>
      <protection locked="0"/>
    </xf>
    <xf numFmtId="0" fontId="3" fillId="0" borderId="35" xfId="0" applyFont="1" applyBorder="1" applyAlignment="1" applyProtection="1">
      <alignment horizontal="left" vertical="center" indent="1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31" fillId="0" borderId="0" xfId="0" applyFont="1"/>
    <xf numFmtId="0" fontId="13" fillId="0" borderId="0" xfId="0" applyFont="1" applyAlignment="1" applyProtection="1">
      <alignment vertical="center" textRotation="180"/>
      <protection locked="0"/>
    </xf>
    <xf numFmtId="0" fontId="4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38" fontId="5" fillId="0" borderId="53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6" fontId="5" fillId="0" borderId="39" xfId="2" applyFont="1" applyBorder="1" applyAlignment="1">
      <alignment horizontal="center" vertical="center"/>
    </xf>
    <xf numFmtId="6" fontId="5" fillId="0" borderId="28" xfId="2" applyFont="1" applyBorder="1" applyAlignment="1">
      <alignment horizontal="center" vertical="center"/>
    </xf>
    <xf numFmtId="6" fontId="5" fillId="0" borderId="56" xfId="2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9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176" fontId="5" fillId="0" borderId="50" xfId="0" applyNumberFormat="1" applyFont="1" applyBorder="1" applyAlignment="1" applyProtection="1">
      <alignment horizontal="center" vertical="center"/>
      <protection locked="0"/>
    </xf>
    <xf numFmtId="176" fontId="5" fillId="0" borderId="67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/>
    </xf>
    <xf numFmtId="56" fontId="4" fillId="0" borderId="49" xfId="0" applyNumberFormat="1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5" fillId="0" borderId="7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53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9" fillId="0" borderId="74" xfId="0" applyFont="1" applyBorder="1" applyAlignment="1">
      <alignment horizontal="center" vertical="center" textRotation="255"/>
    </xf>
    <xf numFmtId="0" fontId="9" fillId="0" borderId="75" xfId="0" applyFont="1" applyBorder="1" applyAlignment="1">
      <alignment horizontal="center" vertical="center" textRotation="255"/>
    </xf>
    <xf numFmtId="0" fontId="9" fillId="0" borderId="76" xfId="0" applyFont="1" applyBorder="1" applyAlignment="1">
      <alignment horizontal="center" vertical="center" textRotation="255"/>
    </xf>
    <xf numFmtId="0" fontId="5" fillId="0" borderId="7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/>
      <protection locked="0"/>
    </xf>
    <xf numFmtId="38" fontId="5" fillId="4" borderId="53" xfId="1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center" vertical="center"/>
    </xf>
    <xf numFmtId="38" fontId="5" fillId="4" borderId="54" xfId="1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5" fillId="4" borderId="66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176" fontId="3" fillId="0" borderId="69" xfId="0" applyNumberFormat="1" applyFont="1" applyBorder="1" applyAlignment="1">
      <alignment horizont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81" fontId="5" fillId="0" borderId="50" xfId="0" applyNumberFormat="1" applyFont="1" applyBorder="1" applyAlignment="1" applyProtection="1">
      <alignment horizontal="center" vertical="center"/>
      <protection locked="0"/>
    </xf>
    <xf numFmtId="181" fontId="5" fillId="0" borderId="67" xfId="0" applyNumberFormat="1" applyFont="1" applyBorder="1" applyAlignment="1" applyProtection="1">
      <alignment horizontal="center" vertical="center"/>
      <protection locked="0"/>
    </xf>
    <xf numFmtId="181" fontId="5" fillId="0" borderId="30" xfId="0" applyNumberFormat="1" applyFont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vertical="center" textRotation="180"/>
    </xf>
    <xf numFmtId="0" fontId="3" fillId="0" borderId="0" xfId="0" applyFont="1" applyProtection="1"/>
    <xf numFmtId="0" fontId="13" fillId="0" borderId="0" xfId="0" applyFont="1" applyAlignment="1" applyProtection="1">
      <alignment vertical="center" textRotation="180"/>
    </xf>
    <xf numFmtId="0" fontId="31" fillId="0" borderId="0" xfId="0" applyFont="1" applyProtection="1"/>
    <xf numFmtId="0" fontId="7" fillId="0" borderId="0" xfId="0" applyFont="1" applyProtection="1"/>
    <xf numFmtId="0" fontId="14" fillId="0" borderId="0" xfId="0" applyFont="1" applyProtection="1"/>
    <xf numFmtId="0" fontId="3" fillId="0" borderId="69" xfId="0" applyFont="1" applyBorder="1" applyAlignment="1" applyProtection="1">
      <alignment horizontal="center"/>
    </xf>
    <xf numFmtId="176" fontId="3" fillId="0" borderId="69" xfId="0" applyNumberFormat="1" applyFont="1" applyBorder="1" applyAlignment="1" applyProtection="1">
      <alignment horizont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4" fillId="0" borderId="0" xfId="0" applyFont="1" applyProtection="1"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67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showZeros="0" tabSelected="1" workbookViewId="0">
      <selection activeCell="R1" sqref="R1:U1"/>
    </sheetView>
  </sheetViews>
  <sheetFormatPr defaultColWidth="10.625" defaultRowHeight="14.25"/>
  <cols>
    <col min="1" max="1" width="2.75" style="15" customWidth="1"/>
    <col min="2" max="2" width="4.625" style="15" customWidth="1"/>
    <col min="3" max="6" width="5.625" style="15" customWidth="1"/>
    <col min="7" max="18" width="4.125" style="15" customWidth="1"/>
    <col min="19" max="21" width="6.625" style="15" customWidth="1"/>
    <col min="22" max="22" width="0.625" style="16" customWidth="1"/>
    <col min="23" max="23" width="10.625" style="15"/>
    <col min="24" max="24" width="6.75" style="15" customWidth="1"/>
    <col min="25" max="33" width="10.625" style="15"/>
    <col min="34" max="35" width="10.625" style="15" customWidth="1"/>
    <col min="36" max="36" width="33.5" style="15" hidden="1" customWidth="1"/>
    <col min="37" max="16384" width="10.625" style="15"/>
  </cols>
  <sheetData>
    <row r="1" spans="1:35" ht="23.25" customHeight="1">
      <c r="A1" s="34"/>
      <c r="B1" s="32"/>
      <c r="N1" s="231" t="s">
        <v>83</v>
      </c>
      <c r="O1" s="250"/>
      <c r="P1" s="250"/>
      <c r="Q1" s="232"/>
      <c r="R1" s="256"/>
      <c r="S1" s="257"/>
      <c r="T1" s="257"/>
      <c r="U1" s="258"/>
      <c r="V1" s="103"/>
      <c r="W1" s="59"/>
      <c r="AH1" s="59"/>
    </row>
    <row r="2" spans="1:35" ht="12" customHeight="1">
      <c r="A2" s="35"/>
      <c r="Q2" s="2"/>
      <c r="R2" s="2"/>
      <c r="S2" s="27"/>
      <c r="T2" s="27"/>
      <c r="U2" s="27"/>
      <c r="V2" s="103"/>
      <c r="W2" s="59"/>
    </row>
    <row r="3" spans="1:35" ht="21" customHeight="1">
      <c r="A3" s="35"/>
      <c r="D3" s="265">
        <v>2024</v>
      </c>
      <c r="E3" s="265"/>
      <c r="F3" s="44" t="s">
        <v>55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V3" s="103"/>
      <c r="W3" s="59"/>
    </row>
    <row r="4" spans="1:35" ht="24.95" customHeight="1">
      <c r="A4" s="3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03"/>
      <c r="W4" s="59"/>
    </row>
    <row r="5" spans="1:35" ht="24.95" customHeight="1">
      <c r="A5" s="35"/>
      <c r="B5" s="231" t="s">
        <v>51</v>
      </c>
      <c r="C5" s="250"/>
      <c r="D5" s="247"/>
      <c r="E5" s="248"/>
      <c r="F5" s="248"/>
      <c r="G5" s="248"/>
      <c r="H5" s="248"/>
      <c r="I5" s="248"/>
      <c r="J5" s="248"/>
      <c r="K5" s="249"/>
      <c r="L5" s="231" t="s">
        <v>91</v>
      </c>
      <c r="M5" s="250"/>
      <c r="N5" s="138"/>
      <c r="O5" s="251"/>
      <c r="P5" s="251"/>
      <c r="Q5" s="251"/>
      <c r="R5" s="251"/>
      <c r="S5" s="251"/>
      <c r="T5" s="251"/>
      <c r="U5" s="136"/>
      <c r="V5" s="103"/>
      <c r="W5" s="59"/>
      <c r="X5" s="134" t="s">
        <v>89</v>
      </c>
      <c r="AH5" s="59"/>
      <c r="AI5" s="59"/>
    </row>
    <row r="6" spans="1:35" ht="24.95" customHeight="1">
      <c r="A6" s="35"/>
      <c r="B6" s="231" t="s">
        <v>52</v>
      </c>
      <c r="C6" s="232"/>
      <c r="D6" s="182" t="s">
        <v>50</v>
      </c>
      <c r="E6" s="183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6"/>
      <c r="V6" s="103"/>
      <c r="W6" s="59"/>
      <c r="AH6" s="59"/>
      <c r="AI6" s="59"/>
    </row>
    <row r="7" spans="1:35" ht="12" customHeight="1">
      <c r="A7" s="35"/>
      <c r="B7" s="268" t="s">
        <v>0</v>
      </c>
      <c r="C7" s="233"/>
      <c r="D7" s="233" t="s">
        <v>17</v>
      </c>
      <c r="E7" s="241"/>
      <c r="F7" s="242"/>
      <c r="G7" s="242"/>
      <c r="H7" s="242"/>
      <c r="I7" s="242"/>
      <c r="J7" s="242"/>
      <c r="K7" s="243"/>
      <c r="L7" s="252" t="s">
        <v>30</v>
      </c>
      <c r="M7" s="253"/>
      <c r="N7" s="263"/>
      <c r="O7" s="263"/>
      <c r="P7" s="263"/>
      <c r="Q7" s="263"/>
      <c r="R7" s="263"/>
      <c r="S7" s="263"/>
      <c r="T7" s="263"/>
      <c r="U7" s="264"/>
      <c r="V7" s="103"/>
      <c r="W7" s="59"/>
      <c r="AH7" s="59"/>
      <c r="AI7" s="59"/>
    </row>
    <row r="8" spans="1:35" ht="12" customHeight="1">
      <c r="A8" s="35"/>
      <c r="B8" s="269"/>
      <c r="C8" s="234"/>
      <c r="D8" s="234"/>
      <c r="E8" s="196"/>
      <c r="F8" s="197"/>
      <c r="G8" s="197"/>
      <c r="H8" s="197"/>
      <c r="I8" s="197"/>
      <c r="J8" s="197"/>
      <c r="K8" s="198"/>
      <c r="L8" s="216"/>
      <c r="M8" s="218"/>
      <c r="N8" s="254"/>
      <c r="O8" s="254"/>
      <c r="P8" s="254"/>
      <c r="Q8" s="254"/>
      <c r="R8" s="254"/>
      <c r="S8" s="254"/>
      <c r="T8" s="254"/>
      <c r="U8" s="255"/>
      <c r="V8" s="103"/>
      <c r="W8" s="59"/>
      <c r="AH8" s="59"/>
      <c r="AI8" s="59"/>
    </row>
    <row r="9" spans="1:35" ht="12" customHeight="1">
      <c r="A9" s="35"/>
      <c r="B9" s="269"/>
      <c r="C9" s="234"/>
      <c r="D9" s="234"/>
      <c r="E9" s="244"/>
      <c r="F9" s="245"/>
      <c r="G9" s="245"/>
      <c r="H9" s="245"/>
      <c r="I9" s="245"/>
      <c r="J9" s="245"/>
      <c r="K9" s="246"/>
      <c r="L9" s="216" t="s">
        <v>31</v>
      </c>
      <c r="M9" s="218"/>
      <c r="N9" s="254"/>
      <c r="O9" s="254"/>
      <c r="P9" s="254"/>
      <c r="Q9" s="254"/>
      <c r="R9" s="254"/>
      <c r="S9" s="254"/>
      <c r="T9" s="254"/>
      <c r="U9" s="255"/>
      <c r="V9" s="103"/>
      <c r="W9" s="59"/>
      <c r="AH9" s="59"/>
      <c r="AI9" s="59"/>
    </row>
    <row r="10" spans="1:35" ht="12" customHeight="1">
      <c r="A10" s="35"/>
      <c r="B10" s="269"/>
      <c r="C10" s="234"/>
      <c r="D10" s="274" t="s">
        <v>12</v>
      </c>
      <c r="E10" s="193"/>
      <c r="F10" s="194"/>
      <c r="G10" s="194"/>
      <c r="H10" s="194"/>
      <c r="I10" s="194"/>
      <c r="J10" s="194"/>
      <c r="K10" s="195"/>
      <c r="L10" s="216"/>
      <c r="M10" s="218"/>
      <c r="N10" s="254"/>
      <c r="O10" s="254"/>
      <c r="P10" s="254"/>
      <c r="Q10" s="254"/>
      <c r="R10" s="254"/>
      <c r="S10" s="254"/>
      <c r="T10" s="254"/>
      <c r="U10" s="255"/>
      <c r="V10" s="103"/>
      <c r="W10" s="59"/>
      <c r="AH10" s="59"/>
      <c r="AI10" s="59"/>
    </row>
    <row r="11" spans="1:35" ht="12" customHeight="1">
      <c r="A11" s="35"/>
      <c r="B11" s="269"/>
      <c r="C11" s="234"/>
      <c r="D11" s="274"/>
      <c r="E11" s="196"/>
      <c r="F11" s="197"/>
      <c r="G11" s="197"/>
      <c r="H11" s="197"/>
      <c r="I11" s="197"/>
      <c r="J11" s="197"/>
      <c r="K11" s="198"/>
      <c r="L11" s="237" t="s">
        <v>32</v>
      </c>
      <c r="M11" s="238"/>
      <c r="N11" s="254"/>
      <c r="O11" s="254"/>
      <c r="P11" s="254"/>
      <c r="Q11" s="254"/>
      <c r="R11" s="254"/>
      <c r="S11" s="254"/>
      <c r="T11" s="254"/>
      <c r="U11" s="255"/>
      <c r="V11" s="103"/>
      <c r="W11" s="59"/>
      <c r="AH11" s="59"/>
      <c r="AI11" s="59"/>
    </row>
    <row r="12" spans="1:35" ht="12" customHeight="1">
      <c r="A12" s="35"/>
      <c r="B12" s="270"/>
      <c r="C12" s="271"/>
      <c r="D12" s="275"/>
      <c r="E12" s="199"/>
      <c r="F12" s="200"/>
      <c r="G12" s="200"/>
      <c r="H12" s="200"/>
      <c r="I12" s="200"/>
      <c r="J12" s="200"/>
      <c r="K12" s="201"/>
      <c r="L12" s="239"/>
      <c r="M12" s="240"/>
      <c r="N12" s="261"/>
      <c r="O12" s="261"/>
      <c r="P12" s="261"/>
      <c r="Q12" s="261"/>
      <c r="R12" s="261"/>
      <c r="S12" s="261"/>
      <c r="T12" s="261"/>
      <c r="U12" s="262"/>
      <c r="V12" s="103"/>
      <c r="W12" s="59"/>
      <c r="AH12" s="59"/>
      <c r="AI12" s="59"/>
    </row>
    <row r="13" spans="1:35" ht="9.75" customHeight="1">
      <c r="A13" s="35"/>
      <c r="B13" s="2"/>
      <c r="C13" s="2"/>
      <c r="D13" s="2"/>
      <c r="E13" s="2"/>
      <c r="F13" s="2"/>
      <c r="G13" s="2"/>
      <c r="N13" s="2"/>
      <c r="O13" s="2"/>
      <c r="P13" s="2"/>
      <c r="Q13" s="2"/>
      <c r="V13" s="103"/>
      <c r="W13" s="59"/>
      <c r="AH13" s="59"/>
      <c r="AI13" s="59"/>
    </row>
    <row r="14" spans="1:35" ht="24.75" customHeight="1">
      <c r="A14" s="35"/>
      <c r="B14" s="283" t="s">
        <v>13</v>
      </c>
      <c r="C14" s="219" t="s">
        <v>1</v>
      </c>
      <c r="D14" s="203"/>
      <c r="E14" s="203"/>
      <c r="F14" s="204"/>
      <c r="G14" s="252" t="s">
        <v>15</v>
      </c>
      <c r="H14" s="276"/>
      <c r="I14" s="276"/>
      <c r="J14" s="276"/>
      <c r="K14" s="276"/>
      <c r="L14" s="276"/>
      <c r="M14" s="276"/>
      <c r="N14" s="276"/>
      <c r="O14" s="276"/>
      <c r="P14" s="253"/>
      <c r="Q14" s="227" t="s">
        <v>16</v>
      </c>
      <c r="R14" s="228"/>
      <c r="S14" s="202" t="s">
        <v>2</v>
      </c>
      <c r="T14" s="203"/>
      <c r="U14" s="224"/>
      <c r="V14" s="103"/>
      <c r="W14" s="59"/>
      <c r="AH14" s="59"/>
      <c r="AI14" s="59"/>
    </row>
    <row r="15" spans="1:35" ht="18" customHeight="1">
      <c r="A15" s="35"/>
      <c r="B15" s="284"/>
      <c r="C15" s="220"/>
      <c r="D15" s="221"/>
      <c r="E15" s="221"/>
      <c r="F15" s="222"/>
      <c r="G15" s="272" t="s">
        <v>47</v>
      </c>
      <c r="H15" s="273"/>
      <c r="I15" s="190" t="s">
        <v>3</v>
      </c>
      <c r="J15" s="191"/>
      <c r="K15" s="191"/>
      <c r="L15" s="192"/>
      <c r="M15" s="216" t="s">
        <v>4</v>
      </c>
      <c r="N15" s="217"/>
      <c r="O15" s="217"/>
      <c r="P15" s="218"/>
      <c r="Q15" s="229"/>
      <c r="R15" s="230"/>
      <c r="S15" s="225"/>
      <c r="T15" s="221"/>
      <c r="U15" s="226"/>
      <c r="V15" s="103"/>
      <c r="W15" s="59"/>
      <c r="AH15" s="59"/>
      <c r="AI15" s="59"/>
    </row>
    <row r="16" spans="1:35" ht="18" customHeight="1">
      <c r="A16" s="35"/>
      <c r="B16" s="285"/>
      <c r="C16" s="220"/>
      <c r="D16" s="221"/>
      <c r="E16" s="221"/>
      <c r="F16" s="222"/>
      <c r="G16" s="188" t="s">
        <v>5</v>
      </c>
      <c r="H16" s="188" t="s">
        <v>6</v>
      </c>
      <c r="I16" s="216" t="s">
        <v>5</v>
      </c>
      <c r="J16" s="218"/>
      <c r="K16" s="216" t="s">
        <v>6</v>
      </c>
      <c r="L16" s="218"/>
      <c r="M16" s="216" t="s">
        <v>5</v>
      </c>
      <c r="N16" s="218"/>
      <c r="O16" s="216" t="s">
        <v>6</v>
      </c>
      <c r="P16" s="218"/>
      <c r="Q16" s="188" t="s">
        <v>5</v>
      </c>
      <c r="R16" s="260" t="s">
        <v>6</v>
      </c>
      <c r="S16" s="180" t="s">
        <v>5</v>
      </c>
      <c r="T16" s="188" t="s">
        <v>6</v>
      </c>
      <c r="U16" s="214" t="s">
        <v>7</v>
      </c>
      <c r="V16" s="103"/>
      <c r="W16" s="59"/>
      <c r="AH16" s="59"/>
      <c r="AI16" s="59"/>
    </row>
    <row r="17" spans="1:36" ht="18" customHeight="1">
      <c r="A17" s="35"/>
      <c r="B17" s="286"/>
      <c r="C17" s="223"/>
      <c r="D17" s="206"/>
      <c r="E17" s="206"/>
      <c r="F17" s="207"/>
      <c r="G17" s="189"/>
      <c r="H17" s="189"/>
      <c r="I17" s="1" t="s">
        <v>48</v>
      </c>
      <c r="J17" s="1" t="s">
        <v>49</v>
      </c>
      <c r="K17" s="1" t="s">
        <v>48</v>
      </c>
      <c r="L17" s="1" t="s">
        <v>49</v>
      </c>
      <c r="M17" s="1" t="s">
        <v>48</v>
      </c>
      <c r="N17" s="1" t="s">
        <v>49</v>
      </c>
      <c r="O17" s="1" t="s">
        <v>48</v>
      </c>
      <c r="P17" s="1" t="s">
        <v>49</v>
      </c>
      <c r="Q17" s="189"/>
      <c r="R17" s="223"/>
      <c r="S17" s="181"/>
      <c r="T17" s="189"/>
      <c r="U17" s="215"/>
      <c r="V17" s="103"/>
      <c r="W17" s="59"/>
      <c r="AH17" s="59"/>
      <c r="AI17" s="59"/>
    </row>
    <row r="18" spans="1:36" ht="24.95" customHeight="1">
      <c r="A18" s="35"/>
      <c r="B18" s="36" t="s">
        <v>33</v>
      </c>
      <c r="C18" s="277" t="s">
        <v>26</v>
      </c>
      <c r="D18" s="278"/>
      <c r="E18" s="278"/>
      <c r="F18" s="279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89"/>
      <c r="S18" s="9">
        <f>G18+I18+M18+Q18+J18+N18</f>
        <v>0</v>
      </c>
      <c r="T18" s="8">
        <f>H18+K18+L18+R18+O18+P18</f>
        <v>0</v>
      </c>
      <c r="U18" s="10">
        <f>S18+T18</f>
        <v>0</v>
      </c>
      <c r="V18" s="103"/>
      <c r="W18" s="59"/>
      <c r="X18" s="259" t="s">
        <v>77</v>
      </c>
      <c r="Y18" s="259"/>
      <c r="Z18" s="259"/>
      <c r="AA18" s="259"/>
      <c r="AB18" s="259"/>
      <c r="AC18" s="259"/>
      <c r="AD18" s="259"/>
      <c r="AE18" s="259"/>
      <c r="AF18" s="259"/>
      <c r="AG18" s="259"/>
      <c r="AJ18" s="15" t="str">
        <f>C18</f>
        <v>神戸アーチェリークラブ</v>
      </c>
    </row>
    <row r="19" spans="1:36" ht="24.95" customHeight="1">
      <c r="A19" s="35"/>
      <c r="B19" s="37" t="s">
        <v>34</v>
      </c>
      <c r="C19" s="211" t="s">
        <v>84</v>
      </c>
      <c r="D19" s="212"/>
      <c r="E19" s="212"/>
      <c r="F19" s="213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3"/>
      <c r="S19" s="9">
        <f>G19+I19+M19+Q19+J19+N19</f>
        <v>0</v>
      </c>
      <c r="T19" s="8">
        <f>H19+K19+L19+R19+O19+P19</f>
        <v>0</v>
      </c>
      <c r="U19" s="10">
        <f>S19+T19</f>
        <v>0</v>
      </c>
      <c r="V19" s="103"/>
      <c r="W19" s="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J19" s="15" t="str">
        <f t="shared" ref="AJ19:AJ24" si="0">C19</f>
        <v>ＮＯＡＨアーチェリークラブ</v>
      </c>
    </row>
    <row r="20" spans="1:36" ht="24.95" customHeight="1">
      <c r="A20" s="35"/>
      <c r="B20" s="37" t="s">
        <v>35</v>
      </c>
      <c r="C20" s="211" t="s">
        <v>85</v>
      </c>
      <c r="D20" s="212"/>
      <c r="E20" s="212"/>
      <c r="F20" s="213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3"/>
      <c r="S20" s="9">
        <f>G20+I20+M20+Q20+J20+N20</f>
        <v>0</v>
      </c>
      <c r="T20" s="8">
        <f>H20+K20+L20+R20+O20+P20</f>
        <v>0</v>
      </c>
      <c r="U20" s="10">
        <f>S20+T20</f>
        <v>0</v>
      </c>
      <c r="V20" s="103"/>
      <c r="W20" s="59"/>
      <c r="AJ20" s="15" t="str">
        <f t="shared" si="0"/>
        <v>玉津アーチェリークラブ</v>
      </c>
    </row>
    <row r="21" spans="1:36" ht="24.95" customHeight="1">
      <c r="A21" s="35"/>
      <c r="B21" s="37" t="s">
        <v>20</v>
      </c>
      <c r="C21" s="211" t="s">
        <v>93</v>
      </c>
      <c r="D21" s="212"/>
      <c r="E21" s="212"/>
      <c r="F21" s="213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3"/>
      <c r="S21" s="9">
        <f>G21+I21+M21+Q21+J21+N21</f>
        <v>0</v>
      </c>
      <c r="T21" s="8">
        <f>H21+K21+L21+R21+O21+P21</f>
        <v>0</v>
      </c>
      <c r="U21" s="10">
        <f>S21+T21</f>
        <v>0</v>
      </c>
      <c r="V21" s="103"/>
      <c r="W21" s="59"/>
      <c r="AJ21" s="15" t="str">
        <f t="shared" si="0"/>
        <v>しあわせの村アーチェリークラブ</v>
      </c>
    </row>
    <row r="22" spans="1:36" ht="24.95" customHeight="1">
      <c r="A22" s="35"/>
      <c r="B22" s="37" t="s">
        <v>21</v>
      </c>
      <c r="C22" s="211" t="s">
        <v>86</v>
      </c>
      <c r="D22" s="212"/>
      <c r="E22" s="212"/>
      <c r="F22" s="213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3"/>
      <c r="S22" s="9">
        <f>G22+I22+M22+Q22+J22+N22</f>
        <v>0</v>
      </c>
      <c r="T22" s="8">
        <f>H22+K22+L22+R22+O22+P22</f>
        <v>0</v>
      </c>
      <c r="U22" s="10">
        <f>S22+T22</f>
        <v>0</v>
      </c>
      <c r="V22" s="103"/>
      <c r="W22" s="59"/>
      <c r="AJ22" s="15" t="str">
        <f t="shared" si="0"/>
        <v>兵庫教員アーチェリークラブ</v>
      </c>
    </row>
    <row r="23" spans="1:36" ht="24.95" customHeight="1">
      <c r="A23" s="35"/>
      <c r="B23" s="37" t="s">
        <v>18</v>
      </c>
      <c r="C23" s="211" t="s">
        <v>43</v>
      </c>
      <c r="D23" s="212"/>
      <c r="E23" s="212"/>
      <c r="F23" s="213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3"/>
      <c r="S23" s="9">
        <f t="shared" ref="S23:S29" si="1">G23+I23+M23+Q23+J23+N23</f>
        <v>0</v>
      </c>
      <c r="T23" s="8">
        <f t="shared" ref="T23:T29" si="2">H23+K23+L23+R23+O23+P23</f>
        <v>0</v>
      </c>
      <c r="U23" s="10">
        <f t="shared" ref="U23:U29" si="3">S23+T23</f>
        <v>0</v>
      </c>
      <c r="V23" s="103"/>
      <c r="W23" s="59"/>
      <c r="AJ23" s="15" t="str">
        <f t="shared" si="0"/>
        <v>やはずクラブ</v>
      </c>
    </row>
    <row r="24" spans="1:36" ht="24.95" customHeight="1">
      <c r="A24" s="35"/>
      <c r="B24" s="37" t="s">
        <v>22</v>
      </c>
      <c r="C24" s="211" t="s">
        <v>87</v>
      </c>
      <c r="D24" s="212"/>
      <c r="E24" s="212"/>
      <c r="F24" s="213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3"/>
      <c r="S24" s="9">
        <f t="shared" si="1"/>
        <v>0</v>
      </c>
      <c r="T24" s="8">
        <f t="shared" si="2"/>
        <v>0</v>
      </c>
      <c r="U24" s="10">
        <f t="shared" si="3"/>
        <v>0</v>
      </c>
      <c r="V24" s="103"/>
      <c r="W24" s="59"/>
      <c r="AJ24" s="15" t="str">
        <f t="shared" si="0"/>
        <v>たきのアーチェリークラブ</v>
      </c>
    </row>
    <row r="25" spans="1:36" ht="24.95" customHeight="1">
      <c r="A25" s="35"/>
      <c r="B25" s="37" t="s">
        <v>23</v>
      </c>
      <c r="C25" s="211"/>
      <c r="D25" s="212"/>
      <c r="E25" s="212"/>
      <c r="F25" s="213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3"/>
      <c r="S25" s="9">
        <f t="shared" si="1"/>
        <v>0</v>
      </c>
      <c r="T25" s="8">
        <f t="shared" si="2"/>
        <v>0</v>
      </c>
      <c r="U25" s="10">
        <f t="shared" si="3"/>
        <v>0</v>
      </c>
      <c r="V25" s="103"/>
      <c r="W25" s="59"/>
      <c r="AJ25" s="15" t="str">
        <f>C26</f>
        <v>兵庫医科大学</v>
      </c>
    </row>
    <row r="26" spans="1:36" ht="24.95" customHeight="1">
      <c r="A26" s="35"/>
      <c r="B26" s="37" t="s">
        <v>24</v>
      </c>
      <c r="C26" s="211" t="s">
        <v>28</v>
      </c>
      <c r="D26" s="212"/>
      <c r="E26" s="212"/>
      <c r="F26" s="213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3"/>
      <c r="S26" s="9">
        <f t="shared" si="1"/>
        <v>0</v>
      </c>
      <c r="T26" s="8">
        <f t="shared" si="2"/>
        <v>0</v>
      </c>
      <c r="U26" s="10">
        <f t="shared" si="3"/>
        <v>0</v>
      </c>
      <c r="V26" s="103"/>
      <c r="W26" s="59"/>
      <c r="AJ26" s="15" t="str">
        <f>C27</f>
        <v>神戸工業高等専門学校</v>
      </c>
    </row>
    <row r="27" spans="1:36" ht="24.95" customHeight="1">
      <c r="A27" s="35"/>
      <c r="B27" s="37" t="s">
        <v>25</v>
      </c>
      <c r="C27" s="211" t="s">
        <v>29</v>
      </c>
      <c r="D27" s="212"/>
      <c r="E27" s="212"/>
      <c r="F27" s="213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3"/>
      <c r="S27" s="9">
        <f t="shared" si="1"/>
        <v>0</v>
      </c>
      <c r="T27" s="8">
        <f t="shared" si="2"/>
        <v>0</v>
      </c>
      <c r="U27" s="10">
        <f t="shared" si="3"/>
        <v>0</v>
      </c>
      <c r="V27" s="103"/>
      <c r="W27" s="59"/>
    </row>
    <row r="28" spans="1:36" ht="24.95" customHeight="1">
      <c r="A28" s="35"/>
      <c r="B28" s="37" t="s">
        <v>27</v>
      </c>
      <c r="C28" s="211"/>
      <c r="D28" s="212"/>
      <c r="E28" s="212"/>
      <c r="F28" s="213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">
        <f t="shared" si="1"/>
        <v>0</v>
      </c>
      <c r="T28" s="8">
        <f t="shared" si="2"/>
        <v>0</v>
      </c>
      <c r="U28" s="10">
        <f t="shared" si="3"/>
        <v>0</v>
      </c>
      <c r="V28" s="103"/>
      <c r="W28" s="59"/>
    </row>
    <row r="29" spans="1:36" ht="24.95" customHeight="1">
      <c r="A29" s="35"/>
      <c r="B29" s="12"/>
      <c r="C29" s="208"/>
      <c r="D29" s="209"/>
      <c r="E29" s="209"/>
      <c r="F29" s="210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0"/>
      <c r="S29" s="9">
        <f t="shared" si="1"/>
        <v>0</v>
      </c>
      <c r="T29" s="8">
        <f t="shared" si="2"/>
        <v>0</v>
      </c>
      <c r="U29" s="10">
        <f t="shared" si="3"/>
        <v>0</v>
      </c>
      <c r="V29" s="103"/>
      <c r="W29" s="59"/>
    </row>
    <row r="30" spans="1:36" ht="20.100000000000001" customHeight="1">
      <c r="A30" s="35"/>
      <c r="B30" s="33"/>
      <c r="C30" s="231" t="s">
        <v>11</v>
      </c>
      <c r="D30" s="250"/>
      <c r="E30" s="250"/>
      <c r="F30" s="232"/>
      <c r="G30" s="29">
        <f t="shared" ref="G30:R30" si="4">SUM(G18:G29)</f>
        <v>0</v>
      </c>
      <c r="H30" s="29">
        <f t="shared" si="4"/>
        <v>0</v>
      </c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0</v>
      </c>
      <c r="N30" s="29">
        <f t="shared" si="4"/>
        <v>0</v>
      </c>
      <c r="O30" s="29">
        <f t="shared" si="4"/>
        <v>0</v>
      </c>
      <c r="P30" s="29">
        <f t="shared" si="4"/>
        <v>0</v>
      </c>
      <c r="Q30" s="29">
        <f t="shared" si="4"/>
        <v>0</v>
      </c>
      <c r="R30" s="29">
        <f t="shared" si="4"/>
        <v>0</v>
      </c>
      <c r="S30" s="4">
        <f>G30+I30+M30+Q30+J30+N30</f>
        <v>0</v>
      </c>
      <c r="T30" s="5">
        <f>R30+P30+O30+L30+K30+H30</f>
        <v>0</v>
      </c>
      <c r="U30" s="11">
        <f>SUM(G30:R30)</f>
        <v>0</v>
      </c>
      <c r="V30" s="156"/>
      <c r="W30" s="59"/>
    </row>
    <row r="31" spans="1:36" ht="20.100000000000001" customHeight="1">
      <c r="A31" s="35"/>
      <c r="B31" s="21"/>
      <c r="C31" s="202" t="s">
        <v>9</v>
      </c>
      <c r="D31" s="203"/>
      <c r="E31" s="203"/>
      <c r="F31" s="204"/>
      <c r="G31" s="184">
        <v>1700</v>
      </c>
      <c r="H31" s="187"/>
      <c r="I31" s="184">
        <v>4000</v>
      </c>
      <c r="J31" s="186"/>
      <c r="K31" s="186"/>
      <c r="L31" s="187"/>
      <c r="M31" s="184">
        <v>8000</v>
      </c>
      <c r="N31" s="186"/>
      <c r="O31" s="186"/>
      <c r="P31" s="187"/>
      <c r="Q31" s="184">
        <v>6000</v>
      </c>
      <c r="R31" s="185"/>
      <c r="S31" s="18"/>
      <c r="T31" s="19"/>
      <c r="U31" s="20"/>
      <c r="V31" s="103"/>
      <c r="W31" s="59"/>
    </row>
    <row r="32" spans="1:36" ht="20.100000000000001" customHeight="1">
      <c r="A32" s="35"/>
      <c r="B32" s="21"/>
      <c r="C32" s="205" t="s">
        <v>10</v>
      </c>
      <c r="D32" s="206"/>
      <c r="E32" s="206"/>
      <c r="F32" s="207"/>
      <c r="G32" s="150">
        <f>G30*G31</f>
        <v>0</v>
      </c>
      <c r="H32" s="150">
        <f>H30*G31</f>
        <v>0</v>
      </c>
      <c r="I32" s="150">
        <f>I30*I31</f>
        <v>0</v>
      </c>
      <c r="J32" s="150">
        <f>J30*I31</f>
        <v>0</v>
      </c>
      <c r="K32" s="150">
        <f>K30*I31</f>
        <v>0</v>
      </c>
      <c r="L32" s="150">
        <f>L30*I31</f>
        <v>0</v>
      </c>
      <c r="M32" s="150">
        <f>M30*M31</f>
        <v>0</v>
      </c>
      <c r="N32" s="150">
        <f>N30*M31</f>
        <v>0</v>
      </c>
      <c r="O32" s="150">
        <f>M31*O30</f>
        <v>0</v>
      </c>
      <c r="P32" s="150">
        <f>P30*M31</f>
        <v>0</v>
      </c>
      <c r="Q32" s="150">
        <f>Q30*Q31</f>
        <v>0</v>
      </c>
      <c r="R32" s="151">
        <f>R30*Q31</f>
        <v>0</v>
      </c>
      <c r="S32" s="152">
        <f>G32+I32+K32+M32+O32+Q32</f>
        <v>0</v>
      </c>
      <c r="T32" s="153">
        <f>H32+J32+L32+N32+P32+R32</f>
        <v>0</v>
      </c>
      <c r="U32" s="154">
        <f>S32+T32</f>
        <v>0</v>
      </c>
      <c r="V32" s="103"/>
      <c r="W32" s="59"/>
    </row>
    <row r="33" spans="1:33" ht="10.5" customHeight="1">
      <c r="A33" s="35"/>
      <c r="B33" s="26"/>
      <c r="C33" s="26"/>
      <c r="D33" s="26"/>
      <c r="E33" s="27"/>
      <c r="F33" s="27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V33" s="103"/>
      <c r="W33" s="59"/>
    </row>
    <row r="34" spans="1:33" ht="21.75" customHeight="1">
      <c r="A34" s="35"/>
      <c r="B34" s="280" t="s">
        <v>14</v>
      </c>
      <c r="C34" s="95"/>
      <c r="D34" s="179" t="s">
        <v>36</v>
      </c>
      <c r="E34" s="179"/>
      <c r="F34" s="179"/>
      <c r="G34" s="179"/>
      <c r="H34" s="158"/>
      <c r="V34" s="103"/>
      <c r="W34" s="59"/>
      <c r="X34" s="95"/>
      <c r="Y34" s="137"/>
      <c r="Z34" s="59"/>
      <c r="AA34" s="59"/>
      <c r="AB34" s="59"/>
      <c r="AC34" s="59"/>
      <c r="AD34" s="59"/>
      <c r="AE34" s="59"/>
      <c r="AF34" s="59"/>
      <c r="AG34" s="59"/>
    </row>
    <row r="35" spans="1:33" ht="15" customHeight="1">
      <c r="A35" s="35"/>
      <c r="B35" s="281"/>
      <c r="C35" s="39"/>
      <c r="D35" s="329" t="s">
        <v>95</v>
      </c>
      <c r="E35" s="329"/>
      <c r="F35" s="329"/>
      <c r="G35" s="329"/>
      <c r="H35" s="38"/>
      <c r="V35" s="103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5" customHeight="1">
      <c r="A36" s="35"/>
      <c r="B36" s="281"/>
      <c r="C36" s="40"/>
      <c r="D36" s="329" t="s">
        <v>96</v>
      </c>
      <c r="E36" s="329"/>
      <c r="F36" s="329"/>
      <c r="G36" s="329"/>
      <c r="H36" s="38"/>
      <c r="V36" s="10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5" customHeight="1">
      <c r="A37" s="35"/>
      <c r="B37" s="281"/>
      <c r="C37" s="40"/>
      <c r="D37" s="330" t="s">
        <v>19</v>
      </c>
      <c r="E37" s="330"/>
      <c r="F37" s="330"/>
      <c r="G37" s="330"/>
      <c r="H37" s="42"/>
      <c r="V37" s="103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5" customHeight="1">
      <c r="A38" s="35"/>
      <c r="B38" s="281"/>
      <c r="C38" s="40"/>
      <c r="D38" s="41"/>
      <c r="E38" s="41"/>
      <c r="F38" s="41"/>
      <c r="G38" s="41"/>
      <c r="H38" s="42"/>
      <c r="V38" s="103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21.75" customHeight="1">
      <c r="A39" s="35"/>
      <c r="B39" s="282"/>
      <c r="C39" s="266" t="s">
        <v>79</v>
      </c>
      <c r="D39" s="267"/>
      <c r="E39" s="267"/>
      <c r="F39" s="96" t="s">
        <v>78</v>
      </c>
      <c r="G39" s="97"/>
      <c r="H39" s="98"/>
      <c r="V39" s="103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21.75" customHeight="1">
      <c r="A40" s="35"/>
      <c r="B40" s="99"/>
      <c r="C40" s="100"/>
      <c r="D40" s="100"/>
      <c r="E40" s="101"/>
      <c r="F40" s="101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103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t="1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V42" s="15"/>
    </row>
    <row r="43" spans="1:33" ht="12">
      <c r="B43" s="59"/>
      <c r="C43" s="59"/>
      <c r="D43" s="59"/>
      <c r="E43" s="59"/>
      <c r="F43" s="59"/>
      <c r="G43" s="59"/>
      <c r="H43" s="59"/>
      <c r="I43" s="59"/>
      <c r="J43" s="59"/>
      <c r="V43" s="15"/>
    </row>
    <row r="44" spans="1:33" ht="12">
      <c r="B44" s="59"/>
      <c r="C44" s="59"/>
      <c r="D44" s="59"/>
      <c r="E44" s="59"/>
      <c r="F44" s="59"/>
      <c r="G44" s="59"/>
      <c r="H44" s="59"/>
      <c r="I44" s="59"/>
      <c r="J44" s="59"/>
      <c r="V44" s="15"/>
    </row>
    <row r="45" spans="1:33">
      <c r="B45" s="59"/>
      <c r="C45" s="59"/>
      <c r="D45" s="59"/>
      <c r="E45" s="59"/>
      <c r="F45" s="59"/>
      <c r="G45" s="59"/>
      <c r="H45" s="59"/>
      <c r="I45" s="103"/>
      <c r="J45" s="59"/>
      <c r="V45" s="15"/>
    </row>
    <row r="46" spans="1:33">
      <c r="I46" s="103"/>
      <c r="J46" s="59"/>
      <c r="V46" s="15"/>
    </row>
    <row r="47" spans="1:33">
      <c r="I47" s="16"/>
      <c r="V47" s="15"/>
    </row>
  </sheetData>
  <sheetProtection algorithmName="SHA-512" hashValue="dp8Z0eN1/Y9fNUDZsE/49bvWLqKmHuQtBPoFrsU5jt3xVfKXzSJtzNLrkCbFzaNi9ZFFL+w684enwvInatl82g==" saltValue="gIHEdEro1L1tjZGpbByerA==" spinCount="100000" sheet="1" selectLockedCells="1"/>
  <mergeCells count="66">
    <mergeCell ref="D36:G36"/>
    <mergeCell ref="D37:G37"/>
    <mergeCell ref="C21:F21"/>
    <mergeCell ref="C22:F22"/>
    <mergeCell ref="C24:F24"/>
    <mergeCell ref="D34:G34"/>
    <mergeCell ref="D35:G35"/>
    <mergeCell ref="C39:E39"/>
    <mergeCell ref="C27:F27"/>
    <mergeCell ref="N1:Q1"/>
    <mergeCell ref="C26:F26"/>
    <mergeCell ref="C23:F23"/>
    <mergeCell ref="B7:C12"/>
    <mergeCell ref="G15:H15"/>
    <mergeCell ref="D10:D12"/>
    <mergeCell ref="K16:L16"/>
    <mergeCell ref="C30:F30"/>
    <mergeCell ref="G14:P14"/>
    <mergeCell ref="C18:F18"/>
    <mergeCell ref="B34:B39"/>
    <mergeCell ref="C20:F20"/>
    <mergeCell ref="B14:B17"/>
    <mergeCell ref="C25:F25"/>
    <mergeCell ref="R1:U1"/>
    <mergeCell ref="B5:C5"/>
    <mergeCell ref="X18:AG19"/>
    <mergeCell ref="Q16:Q17"/>
    <mergeCell ref="R16:R17"/>
    <mergeCell ref="N11:U12"/>
    <mergeCell ref="N7:U8"/>
    <mergeCell ref="D3:E3"/>
    <mergeCell ref="F6:U6"/>
    <mergeCell ref="L11:M12"/>
    <mergeCell ref="E7:K9"/>
    <mergeCell ref="D5:K5"/>
    <mergeCell ref="L5:M5"/>
    <mergeCell ref="O5:T5"/>
    <mergeCell ref="L7:M8"/>
    <mergeCell ref="L9:M10"/>
    <mergeCell ref="N9:U10"/>
    <mergeCell ref="T16:T17"/>
    <mergeCell ref="U16:U17"/>
    <mergeCell ref="M15:P15"/>
    <mergeCell ref="C14:F17"/>
    <mergeCell ref="C19:F19"/>
    <mergeCell ref="G16:G17"/>
    <mergeCell ref="S14:U15"/>
    <mergeCell ref="Q14:R15"/>
    <mergeCell ref="I16:J16"/>
    <mergeCell ref="M16:N16"/>
    <mergeCell ref="O16:P16"/>
    <mergeCell ref="S16:S17"/>
    <mergeCell ref="D6:E6"/>
    <mergeCell ref="Q31:R31"/>
    <mergeCell ref="M31:P31"/>
    <mergeCell ref="G31:H31"/>
    <mergeCell ref="H16:H17"/>
    <mergeCell ref="I31:L31"/>
    <mergeCell ref="I15:L15"/>
    <mergeCell ref="E10:K12"/>
    <mergeCell ref="C31:F31"/>
    <mergeCell ref="C32:F32"/>
    <mergeCell ref="C29:F29"/>
    <mergeCell ref="C28:F28"/>
    <mergeCell ref="B6:C6"/>
    <mergeCell ref="D7:D9"/>
  </mergeCells>
  <phoneticPr fontId="2"/>
  <dataValidations count="1">
    <dataValidation type="list" allowBlank="1" showInputMessage="1" showErrorMessage="1" sqref="D5:K5" xr:uid="{00000000-0002-0000-0000-000000000000}">
      <formula1>$AJ$18:$AJ$27</formula1>
    </dataValidation>
  </dataValidations>
  <pageMargins left="0.39370078740157483" right="0.19685039370078741" top="0.78740157480314965" bottom="0.23622047244094491" header="0.31496062992125984" footer="0.19685039370078741"/>
  <pageSetup paperSize="9" orientation="portrait" horizontalDpi="4294967294" verticalDpi="300" r:id="rId1"/>
  <headerFooter alignWithMargins="0"/>
  <ignoredErrors>
    <ignoredError sqref="H32" formula="1"/>
    <ignoredError sqref="B18:B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43"/>
  <sheetViews>
    <sheetView workbookViewId="0">
      <selection activeCell="D5" sqref="D5:H5"/>
    </sheetView>
  </sheetViews>
  <sheetFormatPr defaultRowHeight="13.5"/>
  <cols>
    <col min="1" max="1" width="2.625" style="59" customWidth="1"/>
    <col min="2" max="2" width="11.625" style="45" customWidth="1"/>
    <col min="3" max="3" width="13.625" style="45" customWidth="1"/>
    <col min="4" max="4" width="5.625" style="45" customWidth="1"/>
    <col min="5" max="5" width="10.625" style="45" customWidth="1"/>
    <col min="6" max="6" width="5.5" style="45" customWidth="1"/>
    <col min="7" max="7" width="10.625" style="45" customWidth="1"/>
    <col min="8" max="8" width="13.375" style="45" customWidth="1"/>
    <col min="9" max="9" width="5.625" style="45" customWidth="1"/>
    <col min="10" max="10" width="11.25" style="45" customWidth="1"/>
    <col min="11" max="11" width="5" style="45" customWidth="1"/>
    <col min="12" max="12" width="9" style="45"/>
    <col min="13" max="13" width="5" style="45" customWidth="1"/>
    <col min="14" max="14" width="10.625" style="45" customWidth="1"/>
    <col min="15" max="18" width="5.625" style="45" customWidth="1"/>
    <col min="19" max="20" width="9" style="45"/>
    <col min="21" max="24" width="9" style="45" customWidth="1"/>
    <col min="25" max="26" width="4.625" style="45" hidden="1" customWidth="1"/>
    <col min="27" max="27" width="5.25" style="45" hidden="1" customWidth="1"/>
    <col min="28" max="28" width="11" style="45" hidden="1" customWidth="1"/>
    <col min="29" max="29" width="4.625" style="45" hidden="1" customWidth="1"/>
    <col min="30" max="30" width="4.375" style="45" hidden="1" customWidth="1"/>
    <col min="31" max="32" width="4.625" style="45" hidden="1" customWidth="1"/>
    <col min="33" max="34" width="9" style="45" hidden="1" customWidth="1"/>
    <col min="35" max="35" width="36.75" style="45" hidden="1" customWidth="1"/>
    <col min="36" max="16384" width="9" style="45"/>
  </cols>
  <sheetData>
    <row r="1" spans="1:37" ht="9.9499999999999993" customHeight="1">
      <c r="A1" s="334"/>
      <c r="B1" s="335"/>
      <c r="C1" s="335"/>
      <c r="D1" s="335"/>
      <c r="E1" s="335"/>
      <c r="F1" s="335"/>
      <c r="G1" s="335"/>
      <c r="H1" s="335"/>
      <c r="I1" s="335"/>
      <c r="J1" s="33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7" s="47" customFormat="1" ht="24.95" customHeight="1">
      <c r="A2" s="336"/>
      <c r="B2" s="337">
        <f>成年集計!D3</f>
        <v>2024</v>
      </c>
      <c r="C2" s="338" t="s">
        <v>56</v>
      </c>
      <c r="D2" s="339"/>
      <c r="E2" s="339"/>
      <c r="F2" s="339"/>
      <c r="G2" s="338"/>
      <c r="H2" s="338"/>
      <c r="I2" s="339"/>
      <c r="J2" s="339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  <c r="AG2" s="49"/>
      <c r="AH2" s="48"/>
      <c r="AI2" s="48"/>
      <c r="AJ2" s="48"/>
      <c r="AK2" s="48"/>
    </row>
    <row r="3" spans="1:37" ht="20.100000000000001" customHeight="1">
      <c r="A3" s="336"/>
      <c r="B3" s="335"/>
      <c r="C3" s="335"/>
      <c r="D3" s="335"/>
      <c r="E3" s="335"/>
      <c r="F3" s="335"/>
      <c r="G3" s="335"/>
      <c r="H3" s="340" t="s">
        <v>57</v>
      </c>
      <c r="I3" s="341" t="str">
        <f>IF(成年集計!R1=0,"",成年集計!R1)</f>
        <v/>
      </c>
      <c r="J3" s="341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15" customHeight="1">
      <c r="A4" s="336"/>
      <c r="B4" s="335"/>
      <c r="C4" s="335"/>
      <c r="D4" s="335"/>
      <c r="E4" s="335"/>
      <c r="F4" s="335"/>
      <c r="G4" s="335"/>
      <c r="H4" s="335"/>
      <c r="I4" s="335"/>
      <c r="J4" s="335"/>
      <c r="M4" s="46"/>
      <c r="N4" s="46" t="s">
        <v>81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ht="30" customHeight="1">
      <c r="A5" s="336"/>
      <c r="B5" s="342" t="s">
        <v>90</v>
      </c>
      <c r="C5" s="343"/>
      <c r="D5" s="293" t="str">
        <f>IF(成年集計!D5=0,"",成年集計!D5)</f>
        <v/>
      </c>
      <c r="E5" s="293"/>
      <c r="F5" s="293"/>
      <c r="G5" s="293"/>
      <c r="H5" s="294"/>
      <c r="I5" s="335"/>
      <c r="J5" s="335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ht="20.100000000000001" customHeight="1">
      <c r="A6" s="336"/>
      <c r="B6" s="335"/>
      <c r="C6" s="335"/>
      <c r="D6" s="335"/>
      <c r="E6" s="335"/>
      <c r="F6" s="335"/>
      <c r="G6" s="335"/>
      <c r="H6" s="335"/>
      <c r="I6" s="335"/>
      <c r="J6" s="335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ht="24.95" customHeight="1">
      <c r="A7" s="178"/>
      <c r="B7" s="73" t="s">
        <v>59</v>
      </c>
      <c r="C7" s="79" t="s">
        <v>60</v>
      </c>
      <c r="D7" s="73" t="s">
        <v>61</v>
      </c>
      <c r="E7" s="73" t="s">
        <v>62</v>
      </c>
      <c r="G7" s="73" t="s">
        <v>59</v>
      </c>
      <c r="H7" s="52" t="s">
        <v>60</v>
      </c>
      <c r="I7" s="73" t="s">
        <v>61</v>
      </c>
      <c r="J7" s="73" t="s">
        <v>62</v>
      </c>
      <c r="M7" s="131" t="s">
        <v>63</v>
      </c>
      <c r="N7" s="135" t="s">
        <v>64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51"/>
      <c r="AA7" s="46"/>
      <c r="AB7" s="46"/>
      <c r="AC7" s="46"/>
      <c r="AD7" s="46"/>
      <c r="AE7" s="46"/>
      <c r="AF7" s="46"/>
      <c r="AG7" s="46"/>
      <c r="AH7" s="46"/>
      <c r="AI7" s="15" t="str">
        <f>IF(成年集計!AJ18=0,"",成年集計!AJ18)</f>
        <v>神戸アーチェリークラブ</v>
      </c>
      <c r="AJ7" s="46"/>
      <c r="AK7" s="46"/>
    </row>
    <row r="8" spans="1:37" ht="22.5" customHeight="1">
      <c r="A8" s="344">
        <v>1</v>
      </c>
      <c r="B8" s="81"/>
      <c r="C8" s="166"/>
      <c r="D8" s="82"/>
      <c r="E8" s="83"/>
      <c r="F8" s="344">
        <v>26</v>
      </c>
      <c r="G8" s="81"/>
      <c r="H8" s="173"/>
      <c r="I8" s="82"/>
      <c r="J8" s="83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53">
        <f t="shared" ref="Y8:Y32" si="0">IF(C8=0,0,1)</f>
        <v>0</v>
      </c>
      <c r="Z8" s="54">
        <f>IF(H8=0,0,1)</f>
        <v>0</v>
      </c>
      <c r="AA8" s="52" t="s">
        <v>65</v>
      </c>
      <c r="AB8" s="55" t="s">
        <v>66</v>
      </c>
      <c r="AC8" s="56"/>
      <c r="AD8" s="46"/>
      <c r="AE8" s="46"/>
      <c r="AF8" s="46"/>
      <c r="AG8" s="46"/>
      <c r="AH8" s="46"/>
      <c r="AI8" s="15" t="str">
        <f>IF(成年集計!AJ19=0,"",成年集計!AJ19)</f>
        <v>ＮＯＡＨアーチェリークラブ</v>
      </c>
      <c r="AJ8" s="46"/>
      <c r="AK8" s="46"/>
    </row>
    <row r="9" spans="1:37" ht="22.5" customHeight="1">
      <c r="A9" s="344">
        <v>2</v>
      </c>
      <c r="B9" s="84"/>
      <c r="C9" s="167"/>
      <c r="D9" s="86"/>
      <c r="E9" s="87"/>
      <c r="F9" s="344">
        <v>27</v>
      </c>
      <c r="G9" s="84"/>
      <c r="H9" s="174"/>
      <c r="I9" s="86"/>
      <c r="J9" s="87"/>
      <c r="M9" s="295" t="s">
        <v>63</v>
      </c>
      <c r="N9" s="296" t="s">
        <v>88</v>
      </c>
      <c r="O9" s="296"/>
      <c r="P9" s="296"/>
      <c r="Q9" s="296"/>
      <c r="R9" s="296"/>
      <c r="S9" s="296"/>
      <c r="T9" s="296"/>
      <c r="U9" s="296"/>
      <c r="V9" s="296"/>
      <c r="W9" s="46"/>
      <c r="X9" s="46"/>
      <c r="Y9" s="53">
        <f t="shared" si="0"/>
        <v>0</v>
      </c>
      <c r="Z9" s="54">
        <f t="shared" ref="Z9:Z32" si="1">IF(H9=0,0,1)</f>
        <v>0</v>
      </c>
      <c r="AA9" s="52" t="s">
        <v>67</v>
      </c>
      <c r="AB9" s="55" t="s">
        <v>68</v>
      </c>
      <c r="AC9" s="56"/>
      <c r="AD9" s="46"/>
      <c r="AE9" s="46"/>
      <c r="AF9" s="46"/>
      <c r="AG9" s="46"/>
      <c r="AH9" s="46"/>
      <c r="AI9" s="15" t="str">
        <f>IF(成年集計!AJ20=0,"",成年集計!AJ20)</f>
        <v>玉津アーチェリークラブ</v>
      </c>
      <c r="AJ9" s="46"/>
      <c r="AK9" s="46"/>
    </row>
    <row r="10" spans="1:37" ht="22.5" customHeight="1">
      <c r="A10" s="344">
        <v>3</v>
      </c>
      <c r="B10" s="84"/>
      <c r="C10" s="167"/>
      <c r="D10" s="86"/>
      <c r="E10" s="87"/>
      <c r="F10" s="344">
        <v>28</v>
      </c>
      <c r="G10" s="84"/>
      <c r="H10" s="174"/>
      <c r="I10" s="86"/>
      <c r="J10" s="87"/>
      <c r="M10" s="295"/>
      <c r="N10" s="296"/>
      <c r="O10" s="296"/>
      <c r="P10" s="296"/>
      <c r="Q10" s="296"/>
      <c r="R10" s="296"/>
      <c r="S10" s="296"/>
      <c r="T10" s="296"/>
      <c r="U10" s="296"/>
      <c r="V10" s="296"/>
      <c r="W10" s="46"/>
      <c r="X10" s="46"/>
      <c r="Y10" s="53">
        <f t="shared" si="0"/>
        <v>0</v>
      </c>
      <c r="Z10" s="54">
        <f t="shared" si="1"/>
        <v>0</v>
      </c>
      <c r="AA10" s="56"/>
      <c r="AB10" s="55" t="s">
        <v>69</v>
      </c>
      <c r="AC10" s="56"/>
      <c r="AD10" s="46"/>
      <c r="AE10" s="46"/>
      <c r="AF10" s="46"/>
      <c r="AG10" s="46"/>
      <c r="AH10" s="46"/>
      <c r="AI10" s="15" t="str">
        <f>IF(成年集計!AJ21=0,"",成年集計!AJ21)</f>
        <v>しあわせの村アーチェリークラブ</v>
      </c>
      <c r="AJ10" s="46"/>
      <c r="AK10" s="46"/>
    </row>
    <row r="11" spans="1:37" s="57" customFormat="1" ht="22.5" customHeight="1">
      <c r="A11" s="344">
        <v>4</v>
      </c>
      <c r="B11" s="84"/>
      <c r="C11" s="167"/>
      <c r="D11" s="86"/>
      <c r="E11" s="87"/>
      <c r="F11" s="344">
        <v>29</v>
      </c>
      <c r="G11" s="84"/>
      <c r="H11" s="174"/>
      <c r="I11" s="86"/>
      <c r="J11" s="87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3">
        <f t="shared" si="0"/>
        <v>0</v>
      </c>
      <c r="Z11" s="54">
        <f t="shared" si="1"/>
        <v>0</v>
      </c>
      <c r="AA11" s="56"/>
      <c r="AB11" s="55" t="s">
        <v>82</v>
      </c>
      <c r="AC11" s="56"/>
      <c r="AD11" s="58"/>
      <c r="AE11" s="58"/>
      <c r="AF11" s="58"/>
      <c r="AG11" s="58"/>
      <c r="AH11" s="58"/>
      <c r="AI11" s="15" t="str">
        <f>IF(成年集計!AJ22=0,"",成年集計!AJ22)</f>
        <v>兵庫教員アーチェリークラブ</v>
      </c>
      <c r="AJ11" s="58"/>
      <c r="AK11" s="58"/>
    </row>
    <row r="12" spans="1:37" s="57" customFormat="1" ht="22.5" customHeight="1">
      <c r="A12" s="344">
        <v>5</v>
      </c>
      <c r="B12" s="84"/>
      <c r="C12" s="167"/>
      <c r="D12" s="86"/>
      <c r="E12" s="87"/>
      <c r="F12" s="344">
        <v>30</v>
      </c>
      <c r="G12" s="84"/>
      <c r="H12" s="174"/>
      <c r="I12" s="86"/>
      <c r="J12" s="87"/>
      <c r="M12" s="58"/>
      <c r="N12" s="76" t="s">
        <v>73</v>
      </c>
      <c r="O12" s="61" t="s">
        <v>65</v>
      </c>
      <c r="P12" s="62" t="str">
        <f>IF(I34=0,"",I34)</f>
        <v/>
      </c>
      <c r="Q12" s="61" t="s">
        <v>67</v>
      </c>
      <c r="R12" s="63" t="str">
        <f>IF(K34=0,"",K34)</f>
        <v/>
      </c>
      <c r="S12" s="58"/>
      <c r="T12" s="58"/>
      <c r="U12" s="58"/>
      <c r="V12" s="58"/>
      <c r="W12" s="58"/>
      <c r="X12" s="58"/>
      <c r="Y12" s="53">
        <f t="shared" si="0"/>
        <v>0</v>
      </c>
      <c r="Z12" s="54">
        <f t="shared" si="1"/>
        <v>0</v>
      </c>
      <c r="AA12" s="58"/>
      <c r="AB12" s="55" t="s">
        <v>80</v>
      </c>
      <c r="AC12" s="58"/>
      <c r="AD12" s="58"/>
      <c r="AE12" s="58"/>
      <c r="AF12" s="58"/>
      <c r="AG12" s="58"/>
      <c r="AH12" s="58"/>
      <c r="AI12" s="15" t="str">
        <f>IF(成年集計!AJ23=0,"",成年集計!AJ23)</f>
        <v>やはずクラブ</v>
      </c>
      <c r="AJ12" s="58"/>
      <c r="AK12" s="58"/>
    </row>
    <row r="13" spans="1:37" s="57" customFormat="1" ht="22.5" customHeight="1">
      <c r="A13" s="344">
        <v>6</v>
      </c>
      <c r="B13" s="84"/>
      <c r="C13" s="167"/>
      <c r="D13" s="86"/>
      <c r="E13" s="87"/>
      <c r="F13" s="344">
        <v>31</v>
      </c>
      <c r="G13" s="84"/>
      <c r="H13" s="174"/>
      <c r="I13" s="86"/>
      <c r="J13" s="87"/>
      <c r="M13" s="58"/>
      <c r="N13" s="77" t="s">
        <v>74</v>
      </c>
      <c r="O13" s="65" t="s">
        <v>65</v>
      </c>
      <c r="P13" s="66" t="str">
        <f>IF(I35=0,"",I35)</f>
        <v/>
      </c>
      <c r="Q13" s="65" t="s">
        <v>67</v>
      </c>
      <c r="R13" s="67" t="str">
        <f>IF(K35=0,"",K35)</f>
        <v/>
      </c>
      <c r="S13" s="58"/>
      <c r="T13" s="58"/>
      <c r="U13" s="58"/>
      <c r="V13" s="58"/>
      <c r="W13" s="58"/>
      <c r="X13" s="58"/>
      <c r="Y13" s="53">
        <f t="shared" si="0"/>
        <v>0</v>
      </c>
      <c r="Z13" s="54">
        <f t="shared" si="1"/>
        <v>0</v>
      </c>
      <c r="AA13" s="58"/>
      <c r="AB13" s="58"/>
      <c r="AC13" s="58"/>
      <c r="AD13" s="58"/>
      <c r="AE13" s="58"/>
      <c r="AF13" s="58"/>
      <c r="AG13" s="58"/>
      <c r="AH13" s="58"/>
      <c r="AI13" s="15" t="str">
        <f>IF(成年集計!AJ24=0,"",成年集計!AJ24)</f>
        <v>たきのアーチェリークラブ</v>
      </c>
      <c r="AJ13" s="58"/>
      <c r="AK13" s="58"/>
    </row>
    <row r="14" spans="1:37" s="57" customFormat="1" ht="22.5" customHeight="1">
      <c r="A14" s="344">
        <v>7</v>
      </c>
      <c r="B14" s="84"/>
      <c r="C14" s="167"/>
      <c r="D14" s="86"/>
      <c r="E14" s="87"/>
      <c r="F14" s="344">
        <v>32</v>
      </c>
      <c r="G14" s="84"/>
      <c r="H14" s="174"/>
      <c r="I14" s="86"/>
      <c r="J14" s="87"/>
      <c r="M14" s="58"/>
      <c r="N14" s="77" t="s">
        <v>75</v>
      </c>
      <c r="O14" s="65" t="s">
        <v>65</v>
      </c>
      <c r="P14" s="66" t="str">
        <f>IF(I36=0,"",I36)</f>
        <v/>
      </c>
      <c r="Q14" s="65" t="s">
        <v>67</v>
      </c>
      <c r="R14" s="67" t="str">
        <f>IF(K36=0,"",K36)</f>
        <v/>
      </c>
      <c r="S14" s="58"/>
      <c r="T14" s="58"/>
      <c r="U14" s="58"/>
      <c r="V14" s="58"/>
      <c r="W14" s="58"/>
      <c r="X14" s="58"/>
      <c r="Y14" s="53">
        <f t="shared" si="0"/>
        <v>0</v>
      </c>
      <c r="Z14" s="54">
        <f t="shared" si="1"/>
        <v>0</v>
      </c>
      <c r="AA14" s="58"/>
      <c r="AB14" s="58"/>
      <c r="AC14" s="58"/>
      <c r="AD14" s="58"/>
      <c r="AE14" s="58"/>
      <c r="AF14" s="58"/>
      <c r="AG14" s="58"/>
      <c r="AH14" s="58"/>
      <c r="AI14" s="15" t="str">
        <f>IF(成年集計!AJ25=0,"",成年集計!AJ25)</f>
        <v>兵庫医科大学</v>
      </c>
      <c r="AJ14" s="58"/>
      <c r="AK14" s="58"/>
    </row>
    <row r="15" spans="1:37" s="57" customFormat="1" ht="22.5" customHeight="1">
      <c r="A15" s="344">
        <v>8</v>
      </c>
      <c r="B15" s="84"/>
      <c r="C15" s="167"/>
      <c r="D15" s="86"/>
      <c r="E15" s="87"/>
      <c r="F15" s="344">
        <v>33</v>
      </c>
      <c r="G15" s="109"/>
      <c r="H15" s="174"/>
      <c r="I15" s="110"/>
      <c r="J15" s="87"/>
      <c r="M15" s="58"/>
      <c r="N15" s="77" t="s">
        <v>82</v>
      </c>
      <c r="O15" s="65" t="s">
        <v>65</v>
      </c>
      <c r="P15" s="66" t="str">
        <f>IF(I37=0,"",I37)</f>
        <v/>
      </c>
      <c r="Q15" s="65" t="s">
        <v>67</v>
      </c>
      <c r="R15" s="67" t="str">
        <f>IF(K37=0,"",K37)</f>
        <v/>
      </c>
      <c r="S15" s="58"/>
      <c r="T15" s="58"/>
      <c r="U15" s="58"/>
      <c r="V15" s="58"/>
      <c r="W15" s="58"/>
      <c r="X15" s="58"/>
      <c r="Y15" s="53">
        <f t="shared" si="0"/>
        <v>0</v>
      </c>
      <c r="Z15" s="54">
        <f t="shared" si="1"/>
        <v>0</v>
      </c>
      <c r="AA15" s="58"/>
      <c r="AB15" s="58"/>
      <c r="AC15" s="58"/>
      <c r="AD15" s="58"/>
      <c r="AE15" s="58"/>
      <c r="AF15" s="58"/>
      <c r="AG15" s="58"/>
      <c r="AH15" s="58"/>
      <c r="AI15" s="15" t="str">
        <f>IF(成年集計!AJ26=0,"",成年集計!AJ26)</f>
        <v>神戸工業高等専門学校</v>
      </c>
      <c r="AJ15" s="58"/>
      <c r="AK15" s="58"/>
    </row>
    <row r="16" spans="1:37" s="57" customFormat="1" ht="22.5" customHeight="1">
      <c r="A16" s="344">
        <v>9</v>
      </c>
      <c r="B16" s="84"/>
      <c r="C16" s="167"/>
      <c r="D16" s="86"/>
      <c r="E16" s="87"/>
      <c r="F16" s="344">
        <v>34</v>
      </c>
      <c r="G16" s="109"/>
      <c r="H16" s="174"/>
      <c r="I16" s="86"/>
      <c r="J16" s="87"/>
      <c r="M16" s="58"/>
      <c r="N16" s="75" t="s">
        <v>80</v>
      </c>
      <c r="O16" s="68" t="s">
        <v>65</v>
      </c>
      <c r="P16" s="104" t="str">
        <f>IF(I38=0,"",I38)</f>
        <v/>
      </c>
      <c r="Q16" s="68" t="s">
        <v>67</v>
      </c>
      <c r="R16" s="69" t="str">
        <f>IF(K38=0,"",K38)</f>
        <v/>
      </c>
      <c r="S16" s="58"/>
      <c r="T16" s="58"/>
      <c r="U16" s="58"/>
      <c r="V16" s="58"/>
      <c r="W16" s="58"/>
      <c r="X16" s="58"/>
      <c r="Y16" s="53">
        <f t="shared" si="0"/>
        <v>0</v>
      </c>
      <c r="Z16" s="54">
        <f t="shared" si="1"/>
        <v>0</v>
      </c>
      <c r="AA16" s="58"/>
      <c r="AB16" s="58"/>
      <c r="AC16" s="58"/>
      <c r="AD16" s="58"/>
      <c r="AE16" s="58"/>
      <c r="AF16" s="58"/>
      <c r="AG16" s="58"/>
      <c r="AH16" s="58"/>
      <c r="AI16" s="15" t="str">
        <f>IF(成年集計!AJ27=0,"",成年集計!AJ27)</f>
        <v/>
      </c>
      <c r="AJ16" s="58"/>
      <c r="AK16" s="58"/>
    </row>
    <row r="17" spans="1:37" ht="22.5" customHeight="1">
      <c r="A17" s="344">
        <v>10</v>
      </c>
      <c r="B17" s="84"/>
      <c r="C17" s="167"/>
      <c r="D17" s="86"/>
      <c r="E17" s="87"/>
      <c r="F17" s="344">
        <v>35</v>
      </c>
      <c r="G17" s="109"/>
      <c r="H17" s="174"/>
      <c r="I17" s="86"/>
      <c r="J17" s="87"/>
      <c r="M17" s="46"/>
      <c r="N17" s="287" t="s">
        <v>76</v>
      </c>
      <c r="O17" s="288"/>
      <c r="P17" s="288"/>
      <c r="Q17" s="289"/>
      <c r="R17" s="70" t="str">
        <f>IF(AA40=0,"",AA40)</f>
        <v/>
      </c>
      <c r="S17" s="46"/>
      <c r="T17" s="46"/>
      <c r="U17" s="46"/>
      <c r="V17" s="46"/>
      <c r="W17" s="46"/>
      <c r="X17" s="46"/>
      <c r="Y17" s="53">
        <f t="shared" si="0"/>
        <v>0</v>
      </c>
      <c r="Z17" s="54">
        <f t="shared" si="1"/>
        <v>0</v>
      </c>
      <c r="AA17" s="46"/>
      <c r="AB17" s="46"/>
      <c r="AC17" s="46"/>
      <c r="AD17" s="46"/>
      <c r="AE17" s="46"/>
      <c r="AF17" s="46"/>
      <c r="AG17" s="46"/>
      <c r="AH17" s="46"/>
      <c r="AI17" s="15" t="str">
        <f>IF(成年集計!AJ28=0,"",成年集計!AJ28)</f>
        <v/>
      </c>
      <c r="AJ17" s="46"/>
      <c r="AK17" s="46"/>
    </row>
    <row r="18" spans="1:37" ht="22.5" customHeight="1">
      <c r="A18" s="344">
        <v>11</v>
      </c>
      <c r="B18" s="84"/>
      <c r="C18" s="167"/>
      <c r="D18" s="86"/>
      <c r="E18" s="87"/>
      <c r="F18" s="344">
        <v>36</v>
      </c>
      <c r="G18" s="109"/>
      <c r="H18" s="174"/>
      <c r="I18" s="86"/>
      <c r="J18" s="87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53">
        <f t="shared" si="0"/>
        <v>0</v>
      </c>
      <c r="Z18" s="54">
        <f t="shared" si="1"/>
        <v>0</v>
      </c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ht="22.5" customHeight="1">
      <c r="A19" s="344">
        <v>12</v>
      </c>
      <c r="B19" s="84"/>
      <c r="C19" s="167"/>
      <c r="D19" s="86"/>
      <c r="E19" s="87"/>
      <c r="F19" s="344">
        <v>37</v>
      </c>
      <c r="G19" s="109"/>
      <c r="H19" s="174"/>
      <c r="I19" s="86"/>
      <c r="J19" s="87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53">
        <f t="shared" si="0"/>
        <v>0</v>
      </c>
      <c r="Z19" s="54">
        <f t="shared" si="1"/>
        <v>0</v>
      </c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ht="22.5" customHeight="1">
      <c r="A20" s="344">
        <v>13</v>
      </c>
      <c r="B20" s="84"/>
      <c r="C20" s="167"/>
      <c r="D20" s="86"/>
      <c r="E20" s="87"/>
      <c r="F20" s="344">
        <v>38</v>
      </c>
      <c r="G20" s="109"/>
      <c r="H20" s="174"/>
      <c r="I20" s="86"/>
      <c r="J20" s="87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53">
        <f t="shared" si="0"/>
        <v>0</v>
      </c>
      <c r="Z20" s="54">
        <f t="shared" si="1"/>
        <v>0</v>
      </c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22.5" customHeight="1">
      <c r="A21" s="344">
        <v>14</v>
      </c>
      <c r="B21" s="84"/>
      <c r="C21" s="167"/>
      <c r="D21" s="86"/>
      <c r="E21" s="87"/>
      <c r="F21" s="344">
        <v>39</v>
      </c>
      <c r="G21" s="109"/>
      <c r="H21" s="174"/>
      <c r="I21" s="86"/>
      <c r="J21" s="87"/>
      <c r="W21" s="46"/>
      <c r="X21" s="46"/>
      <c r="Y21" s="53">
        <f t="shared" si="0"/>
        <v>0</v>
      </c>
      <c r="Z21" s="54">
        <f t="shared" si="1"/>
        <v>0</v>
      </c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ht="22.5" customHeight="1">
      <c r="A22" s="344">
        <v>15</v>
      </c>
      <c r="B22" s="84"/>
      <c r="C22" s="167"/>
      <c r="D22" s="86"/>
      <c r="E22" s="87"/>
      <c r="F22" s="344">
        <v>40</v>
      </c>
      <c r="G22" s="109"/>
      <c r="H22" s="174"/>
      <c r="I22" s="86"/>
      <c r="J22" s="87"/>
      <c r="W22" s="46"/>
      <c r="X22" s="46"/>
      <c r="Y22" s="53">
        <f t="shared" si="0"/>
        <v>0</v>
      </c>
      <c r="Z22" s="54">
        <f t="shared" si="1"/>
        <v>0</v>
      </c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22.5" customHeight="1">
      <c r="A23" s="344">
        <v>16</v>
      </c>
      <c r="B23" s="84"/>
      <c r="C23" s="167"/>
      <c r="D23" s="86"/>
      <c r="E23" s="87"/>
      <c r="F23" s="344">
        <v>41</v>
      </c>
      <c r="G23" s="109"/>
      <c r="H23" s="174"/>
      <c r="I23" s="86"/>
      <c r="J23" s="87"/>
      <c r="W23" s="46"/>
      <c r="X23" s="46"/>
      <c r="Y23" s="53">
        <f t="shared" si="0"/>
        <v>0</v>
      </c>
      <c r="Z23" s="54">
        <f t="shared" si="1"/>
        <v>0</v>
      </c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ht="22.5" customHeight="1">
      <c r="A24" s="344">
        <v>17</v>
      </c>
      <c r="B24" s="84"/>
      <c r="C24" s="167"/>
      <c r="D24" s="86"/>
      <c r="E24" s="87"/>
      <c r="F24" s="344">
        <v>42</v>
      </c>
      <c r="G24" s="109"/>
      <c r="H24" s="174"/>
      <c r="I24" s="86"/>
      <c r="J24" s="87"/>
      <c r="W24" s="46"/>
      <c r="X24" s="46"/>
      <c r="Y24" s="53">
        <f t="shared" si="0"/>
        <v>0</v>
      </c>
      <c r="Z24" s="54">
        <f t="shared" si="1"/>
        <v>0</v>
      </c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ht="22.5" customHeight="1">
      <c r="A25" s="344">
        <v>18</v>
      </c>
      <c r="B25" s="84"/>
      <c r="C25" s="167"/>
      <c r="D25" s="86"/>
      <c r="E25" s="87"/>
      <c r="F25" s="344">
        <v>43</v>
      </c>
      <c r="G25" s="109"/>
      <c r="H25" s="174"/>
      <c r="I25" s="86"/>
      <c r="J25" s="87"/>
      <c r="W25" s="46"/>
      <c r="X25" s="46"/>
      <c r="Y25" s="53">
        <f t="shared" si="0"/>
        <v>0</v>
      </c>
      <c r="Z25" s="54">
        <f t="shared" si="1"/>
        <v>0</v>
      </c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ht="22.5" customHeight="1">
      <c r="A26" s="344">
        <v>19</v>
      </c>
      <c r="B26" s="84"/>
      <c r="C26" s="167"/>
      <c r="D26" s="86"/>
      <c r="E26" s="87"/>
      <c r="F26" s="344">
        <v>44</v>
      </c>
      <c r="G26" s="109"/>
      <c r="H26" s="174"/>
      <c r="I26" s="86"/>
      <c r="J26" s="87"/>
      <c r="W26" s="46"/>
      <c r="X26" s="46"/>
      <c r="Y26" s="53">
        <f t="shared" si="0"/>
        <v>0</v>
      </c>
      <c r="Z26" s="54">
        <f t="shared" si="1"/>
        <v>0</v>
      </c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ht="22.5" customHeight="1">
      <c r="A27" s="344">
        <v>20</v>
      </c>
      <c r="B27" s="84"/>
      <c r="C27" s="167"/>
      <c r="D27" s="86"/>
      <c r="E27" s="87"/>
      <c r="F27" s="344">
        <v>45</v>
      </c>
      <c r="G27" s="109"/>
      <c r="H27" s="174"/>
      <c r="I27" s="86"/>
      <c r="J27" s="87"/>
      <c r="W27" s="46"/>
      <c r="X27" s="46"/>
      <c r="Y27" s="53">
        <f t="shared" si="0"/>
        <v>0</v>
      </c>
      <c r="Z27" s="54">
        <f t="shared" si="1"/>
        <v>0</v>
      </c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22.5" customHeight="1">
      <c r="A28" s="344">
        <v>21</v>
      </c>
      <c r="B28" s="84"/>
      <c r="C28" s="167"/>
      <c r="D28" s="86"/>
      <c r="E28" s="87"/>
      <c r="F28" s="344">
        <v>46</v>
      </c>
      <c r="G28" s="109"/>
      <c r="H28" s="174"/>
      <c r="I28" s="86"/>
      <c r="J28" s="87"/>
      <c r="W28" s="46"/>
      <c r="X28" s="46"/>
      <c r="Y28" s="53">
        <f t="shared" si="0"/>
        <v>0</v>
      </c>
      <c r="Z28" s="54">
        <f t="shared" si="1"/>
        <v>0</v>
      </c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22.5" customHeight="1">
      <c r="A29" s="344">
        <v>22</v>
      </c>
      <c r="B29" s="84"/>
      <c r="C29" s="167"/>
      <c r="D29" s="86"/>
      <c r="E29" s="87"/>
      <c r="F29" s="344">
        <v>47</v>
      </c>
      <c r="G29" s="109"/>
      <c r="H29" s="174"/>
      <c r="I29" s="86"/>
      <c r="J29" s="87"/>
      <c r="W29" s="46"/>
      <c r="X29" s="46"/>
      <c r="Y29" s="53">
        <f t="shared" si="0"/>
        <v>0</v>
      </c>
      <c r="Z29" s="54">
        <f t="shared" si="1"/>
        <v>0</v>
      </c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ht="22.5" customHeight="1">
      <c r="A30" s="344">
        <v>23</v>
      </c>
      <c r="B30" s="84"/>
      <c r="C30" s="167"/>
      <c r="D30" s="86"/>
      <c r="E30" s="87"/>
      <c r="F30" s="344">
        <v>48</v>
      </c>
      <c r="G30" s="109"/>
      <c r="H30" s="174"/>
      <c r="I30" s="86"/>
      <c r="J30" s="87"/>
      <c r="W30" s="46"/>
      <c r="X30" s="46"/>
      <c r="Y30" s="53">
        <f t="shared" si="0"/>
        <v>0</v>
      </c>
      <c r="Z30" s="54">
        <f t="shared" si="1"/>
        <v>0</v>
      </c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ht="22.5" customHeight="1">
      <c r="A31" s="344">
        <v>24</v>
      </c>
      <c r="B31" s="84"/>
      <c r="C31" s="167"/>
      <c r="D31" s="86"/>
      <c r="E31" s="87"/>
      <c r="F31" s="344">
        <v>49</v>
      </c>
      <c r="G31" s="109"/>
      <c r="H31" s="174"/>
      <c r="I31" s="86"/>
      <c r="J31" s="87"/>
      <c r="W31" s="46"/>
      <c r="X31" s="46"/>
      <c r="Y31" s="53">
        <f t="shared" si="0"/>
        <v>0</v>
      </c>
      <c r="Z31" s="54">
        <f t="shared" si="1"/>
        <v>0</v>
      </c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ht="22.5" customHeight="1">
      <c r="A32" s="344">
        <v>25</v>
      </c>
      <c r="B32" s="105"/>
      <c r="C32" s="167"/>
      <c r="D32" s="106"/>
      <c r="E32" s="107"/>
      <c r="F32" s="344">
        <v>50</v>
      </c>
      <c r="G32" s="109"/>
      <c r="H32" s="175"/>
      <c r="I32" s="88"/>
      <c r="J32" s="176"/>
      <c r="W32" s="46"/>
      <c r="X32" s="46"/>
      <c r="Y32" s="53">
        <f t="shared" si="0"/>
        <v>0</v>
      </c>
      <c r="Z32" s="54">
        <f t="shared" si="1"/>
        <v>0</v>
      </c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5" ht="18" customHeight="1">
      <c r="B33" s="108"/>
      <c r="C33" s="108"/>
      <c r="D33" s="108"/>
      <c r="E33" s="108"/>
      <c r="F33" s="59"/>
      <c r="G33" s="108"/>
      <c r="H33" s="108"/>
      <c r="I33" s="108"/>
      <c r="J33" s="108"/>
      <c r="K33" s="59"/>
      <c r="L33" s="59"/>
      <c r="W33" s="46"/>
      <c r="X33" s="46"/>
      <c r="Y33" s="46"/>
      <c r="Z33" s="46"/>
      <c r="AA33" s="46"/>
      <c r="AB33" s="60" t="s">
        <v>71</v>
      </c>
      <c r="AC33" s="60" t="s">
        <v>72</v>
      </c>
      <c r="AD33" s="46"/>
      <c r="AE33" s="60" t="s">
        <v>71</v>
      </c>
      <c r="AF33" s="60" t="s">
        <v>72</v>
      </c>
      <c r="AG33" s="46"/>
      <c r="AH33" s="46"/>
      <c r="AI33" s="46"/>
    </row>
    <row r="34" spans="1:35" ht="23.1" customHeight="1">
      <c r="B34" s="59"/>
      <c r="C34" s="59"/>
      <c r="D34" s="59"/>
      <c r="E34" s="59"/>
      <c r="F34" s="59"/>
      <c r="G34" s="147" t="s">
        <v>73</v>
      </c>
      <c r="H34" s="345" t="s">
        <v>65</v>
      </c>
      <c r="I34" s="346" t="str">
        <f>IF(AB34+AC34=0,"",AB34+AC34)</f>
        <v/>
      </c>
      <c r="J34" s="345" t="s">
        <v>67</v>
      </c>
      <c r="K34" s="347" t="str">
        <f>IF(AE34+AF34=0,"",AE34+AF34)</f>
        <v/>
      </c>
      <c r="W34" s="46"/>
      <c r="X34" s="46"/>
      <c r="Y34" s="290" t="s">
        <v>73</v>
      </c>
      <c r="Z34" s="290"/>
      <c r="AA34" s="297" t="s">
        <v>65</v>
      </c>
      <c r="AB34" s="64">
        <f>SUMIFS(Y8:Y32,D8:D32,AA8,E8:E32,AB8)</f>
        <v>0</v>
      </c>
      <c r="AC34" s="64">
        <f>SUMIFS(Z8:Z32,I8:I32,AA8,J8:J32,AB8)</f>
        <v>0</v>
      </c>
      <c r="AD34" s="297" t="s">
        <v>67</v>
      </c>
      <c r="AE34" s="64">
        <f>SUMIFS(Y8:Y32,D8:D32,AA9,E8:E32,AB8)</f>
        <v>0</v>
      </c>
      <c r="AF34" s="64">
        <f>SUMIFS(Z8:Z32,I8:I32,AA9,J8:J32,AB8)</f>
        <v>0</v>
      </c>
      <c r="AG34" s="46"/>
      <c r="AH34" s="46"/>
      <c r="AI34" s="46"/>
    </row>
    <row r="35" spans="1:35" ht="23.1" customHeight="1">
      <c r="B35" s="59"/>
      <c r="C35" s="59"/>
      <c r="D35" s="59"/>
      <c r="E35" s="59"/>
      <c r="F35" s="59"/>
      <c r="G35" s="148" t="s">
        <v>74</v>
      </c>
      <c r="H35" s="348" t="s">
        <v>65</v>
      </c>
      <c r="I35" s="349" t="str">
        <f>IF(AB35+AC35=0,"",AB35+AC35)</f>
        <v/>
      </c>
      <c r="J35" s="348" t="s">
        <v>67</v>
      </c>
      <c r="K35" s="350" t="str">
        <f>IF(AE35+AF35=0,"",AE35+AF35)</f>
        <v/>
      </c>
      <c r="W35" s="46"/>
      <c r="X35" s="46"/>
      <c r="Y35" s="290" t="s">
        <v>74</v>
      </c>
      <c r="Z35" s="290"/>
      <c r="AA35" s="298"/>
      <c r="AB35" s="64">
        <f>SUMIFS(Y8:Y32,D8:D32,AA8,E8:E32,AB9)</f>
        <v>0</v>
      </c>
      <c r="AC35" s="64">
        <f>SUMIFS(Z8:Z32,I8:I32,AA8,J8:J32,AB9)</f>
        <v>0</v>
      </c>
      <c r="AD35" s="298"/>
      <c r="AE35" s="64">
        <f>SUMIFS(Y8:Y32,D8:D32,AA9,E8:E32,AB9)</f>
        <v>0</v>
      </c>
      <c r="AF35" s="64">
        <f>SUMIFS(Z8:Z32,I8:I32,AA9,J8:J32,AB9)</f>
        <v>0</v>
      </c>
      <c r="AG35" s="46"/>
      <c r="AH35" s="46"/>
      <c r="AI35" s="46"/>
    </row>
    <row r="36" spans="1:35" ht="23.1" customHeight="1">
      <c r="B36" s="59"/>
      <c r="C36" s="59"/>
      <c r="D36" s="59"/>
      <c r="E36" s="59"/>
      <c r="F36" s="59"/>
      <c r="G36" s="148" t="s">
        <v>75</v>
      </c>
      <c r="H36" s="348" t="s">
        <v>65</v>
      </c>
      <c r="I36" s="349" t="str">
        <f>IF(AB36+AC36=0,"",AB36+AC36)</f>
        <v/>
      </c>
      <c r="J36" s="348" t="s">
        <v>67</v>
      </c>
      <c r="K36" s="350" t="str">
        <f>IF(AE36+AF36=0,"",AE36+AF36)</f>
        <v/>
      </c>
      <c r="W36" s="46"/>
      <c r="X36" s="46"/>
      <c r="Y36" s="290" t="s">
        <v>75</v>
      </c>
      <c r="Z36" s="290"/>
      <c r="AA36" s="298"/>
      <c r="AB36" s="64">
        <f>SUMIFS(Y8:Y32,D8:D32,AA8,E8:E32,AB10)</f>
        <v>0</v>
      </c>
      <c r="AC36" s="64">
        <f>SUMIFS(Z8:Z32,I8:I32,AA8,J8:J32,AB10)</f>
        <v>0</v>
      </c>
      <c r="AD36" s="298"/>
      <c r="AE36" s="64">
        <f>SUMIFS(Y8:Y32,D8:D32,AA9,E8:E32,AB10)</f>
        <v>0</v>
      </c>
      <c r="AF36" s="64">
        <f>SUMIFS(Z8:Z32,I8:I32,AA9,J8:J32,AB10)</f>
        <v>0</v>
      </c>
      <c r="AG36" s="46"/>
      <c r="AH36" s="46"/>
      <c r="AI36" s="46"/>
    </row>
    <row r="37" spans="1:35" ht="23.1" customHeight="1">
      <c r="B37" s="59"/>
      <c r="C37" s="59"/>
      <c r="D37" s="59"/>
      <c r="E37" s="59"/>
      <c r="F37" s="59"/>
      <c r="G37" s="148" t="s">
        <v>82</v>
      </c>
      <c r="H37" s="348" t="s">
        <v>65</v>
      </c>
      <c r="I37" s="350" t="str">
        <f>IF(AB37+AC37=0,"",AB37+AC37)</f>
        <v/>
      </c>
      <c r="J37" s="348" t="s">
        <v>67</v>
      </c>
      <c r="K37" s="350" t="str">
        <f>IF(AE37+AF37=0,"",AE37+AF37)</f>
        <v/>
      </c>
      <c r="W37" s="46"/>
      <c r="X37" s="46"/>
      <c r="Y37" s="290" t="s">
        <v>82</v>
      </c>
      <c r="Z37" s="290"/>
      <c r="AA37" s="298"/>
      <c r="AB37" s="64">
        <f>SUMIFS(Y8:Y32,D8:D32,AA8,E8:E32,AB11)</f>
        <v>0</v>
      </c>
      <c r="AC37" s="64">
        <f>SUMIFS(Z8:Z32,I8:I32,AA8,J8:J32,AB11)</f>
        <v>0</v>
      </c>
      <c r="AD37" s="298"/>
      <c r="AE37" s="64">
        <f>SUMIFS(Y8:Y32,D8:D32,AA9,E8:E32,AB11)</f>
        <v>0</v>
      </c>
      <c r="AF37" s="64">
        <f>SUMIFS(Z8:Z32,I8:I32,AA9,J8:J32,AB11)</f>
        <v>0</v>
      </c>
      <c r="AG37" s="46"/>
      <c r="AH37" s="46"/>
      <c r="AI37" s="46"/>
    </row>
    <row r="38" spans="1:35" ht="23.1" customHeight="1">
      <c r="B38" s="59"/>
      <c r="C38" s="59"/>
      <c r="D38" s="59"/>
      <c r="E38" s="59"/>
      <c r="F38" s="59"/>
      <c r="G38" s="149" t="s">
        <v>80</v>
      </c>
      <c r="H38" s="351" t="s">
        <v>65</v>
      </c>
      <c r="I38" s="350" t="str">
        <f>IF(AB38+AC38=0,"",AB38+AC38)</f>
        <v/>
      </c>
      <c r="J38" s="351" t="s">
        <v>67</v>
      </c>
      <c r="K38" s="350" t="str">
        <f>IF(AE38+AF38=0,"",AE38+AF38)</f>
        <v/>
      </c>
      <c r="W38" s="46"/>
      <c r="X38" s="46"/>
      <c r="Y38" s="290" t="s">
        <v>80</v>
      </c>
      <c r="Z38" s="290"/>
      <c r="AA38" s="299"/>
      <c r="AB38" s="64">
        <f>SUMIFS(Y8:Y32,D8:D32,AA8,E8:E32,AB12)</f>
        <v>0</v>
      </c>
      <c r="AC38" s="64">
        <f>SUMIFS(Z8:Z32,I8:I32,AA8,J8:J32,AB12)</f>
        <v>0</v>
      </c>
      <c r="AD38" s="299"/>
      <c r="AE38" s="64">
        <f>SUMIFS(Y8:Y32,D8:D32,AA9,E8:E32,AB12)</f>
        <v>0</v>
      </c>
      <c r="AF38" s="64">
        <f>SUMIFS(Z8:Z32,I8:I32,AA9,J8:J32,AB12)</f>
        <v>0</v>
      </c>
      <c r="AG38" s="46"/>
      <c r="AH38" s="46"/>
      <c r="AI38" s="46"/>
    </row>
    <row r="39" spans="1:35" ht="23.1" customHeight="1" thickBot="1">
      <c r="B39" s="59"/>
      <c r="C39" s="59"/>
      <c r="D39" s="59"/>
      <c r="E39" s="59"/>
      <c r="F39" s="59"/>
      <c r="G39" s="352"/>
      <c r="H39" s="353"/>
      <c r="I39" s="353"/>
      <c r="J39" s="354"/>
      <c r="K39" s="355" t="str">
        <f>IF(AA40=0,"",AA40)</f>
        <v/>
      </c>
      <c r="W39" s="46"/>
      <c r="X39" s="46"/>
      <c r="Y39" s="71"/>
      <c r="Z39" s="71"/>
      <c r="AA39" s="58"/>
      <c r="AB39" s="72"/>
      <c r="AC39" s="72"/>
      <c r="AD39" s="58"/>
      <c r="AE39" s="72"/>
      <c r="AF39" s="72"/>
      <c r="AG39" s="46"/>
      <c r="AH39" s="46"/>
      <c r="AI39" s="46"/>
    </row>
    <row r="40" spans="1:35" ht="24.95" customHeight="1" thickBot="1">
      <c r="A40" s="15"/>
      <c r="W40" s="46"/>
      <c r="X40" s="46"/>
      <c r="Y40" s="46"/>
      <c r="Z40" s="46"/>
      <c r="AA40" s="111">
        <f>SUM(AB40:AF40)</f>
        <v>0</v>
      </c>
      <c r="AB40" s="79">
        <f>SUM(AB34:AB39)</f>
        <v>0</v>
      </c>
      <c r="AC40" s="73">
        <f>SUM(AC34:AC39)</f>
        <v>0</v>
      </c>
      <c r="AD40" s="58"/>
      <c r="AE40" s="73">
        <f>SUM(AE34:AE39)</f>
        <v>0</v>
      </c>
      <c r="AF40" s="73">
        <f>SUM(AF34:AF39)</f>
        <v>0</v>
      </c>
      <c r="AG40" s="46"/>
      <c r="AH40" s="46"/>
      <c r="AI40" s="46"/>
    </row>
    <row r="41" spans="1:35">
      <c r="A41" s="15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5">
      <c r="A42" s="15"/>
    </row>
    <row r="43" spans="1:35">
      <c r="A43" s="15"/>
    </row>
  </sheetData>
  <sheetProtection algorithmName="SHA-512" hashValue="7VI9LkIzxkYgubikWTvUBqjKhLcQO6YhhpE7SvKmW1ID20s7HvhtUehnmlWEu+siJsLK+w0b7usDc2zWRC7Ivg==" saltValue="qw0dWeejv8mMUJkWk2014w==" spinCount="100000" sheet="1" selectLockedCells="1"/>
  <mergeCells count="14">
    <mergeCell ref="AA34:AA38"/>
    <mergeCell ref="AD34:AD38"/>
    <mergeCell ref="I3:J3"/>
    <mergeCell ref="B5:C5"/>
    <mergeCell ref="D5:H5"/>
    <mergeCell ref="M9:M10"/>
    <mergeCell ref="N9:V10"/>
    <mergeCell ref="Y38:Z38"/>
    <mergeCell ref="G39:J39"/>
    <mergeCell ref="Y34:Z34"/>
    <mergeCell ref="Y37:Z37"/>
    <mergeCell ref="N17:Q17"/>
    <mergeCell ref="Y35:Z35"/>
    <mergeCell ref="Y36:Z36"/>
  </mergeCells>
  <phoneticPr fontId="2"/>
  <dataValidations count="2">
    <dataValidation type="list" allowBlank="1" showInputMessage="1" showErrorMessage="1" sqref="J8:J32 E8:E32" xr:uid="{00000000-0002-0000-0100-000000000000}">
      <formula1>$AB$8:$AB$12</formula1>
    </dataValidation>
    <dataValidation type="list" allowBlank="1" showInputMessage="1" showErrorMessage="1" sqref="D8:D32 I8:I32" xr:uid="{00000000-0002-0000-0100-000001000000}">
      <formula1>$AA$8:$AA$9</formula1>
    </dataValidation>
  </dataValidations>
  <pageMargins left="0.51181102362204722" right="0.11811023622047245" top="0.59055118110236227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2"/>
  <sheetViews>
    <sheetView showZeros="0" topLeftCell="B1" workbookViewId="0">
      <selection activeCell="N1" sqref="N1:Q1"/>
    </sheetView>
  </sheetViews>
  <sheetFormatPr defaultColWidth="10.625" defaultRowHeight="14.25"/>
  <cols>
    <col min="1" max="1" width="3.625" style="15" customWidth="1"/>
    <col min="2" max="2" width="4.625" style="15" customWidth="1"/>
    <col min="3" max="14" width="5.625" style="15" customWidth="1"/>
    <col min="15" max="17" width="6.625" style="15" customWidth="1"/>
    <col min="18" max="18" width="0.625" style="16" customWidth="1"/>
    <col min="19" max="16384" width="10.625" style="15"/>
  </cols>
  <sheetData>
    <row r="1" spans="1:29" ht="23.25" customHeight="1">
      <c r="A1" s="34"/>
      <c r="B1" s="32"/>
      <c r="L1" s="231" t="s">
        <v>83</v>
      </c>
      <c r="M1" s="232"/>
      <c r="N1" s="331"/>
      <c r="O1" s="332"/>
      <c r="P1" s="332"/>
      <c r="Q1" s="333"/>
    </row>
    <row r="2" spans="1:29" ht="12" customHeight="1">
      <c r="A2" s="35"/>
      <c r="M2" s="2"/>
      <c r="N2" s="2"/>
      <c r="O2" s="27"/>
      <c r="P2" s="27"/>
      <c r="Q2" s="27"/>
    </row>
    <row r="3" spans="1:29" ht="21" customHeight="1">
      <c r="A3" s="35"/>
      <c r="D3" s="300">
        <f>成年集計!D3</f>
        <v>2024</v>
      </c>
      <c r="E3" s="300"/>
      <c r="F3" s="44" t="s">
        <v>55</v>
      </c>
      <c r="G3" s="43"/>
      <c r="H3" s="43"/>
      <c r="I3" s="43"/>
      <c r="J3" s="43"/>
      <c r="K3" s="43"/>
      <c r="L3" s="43"/>
      <c r="M3" s="43"/>
      <c r="N3" s="43"/>
      <c r="V3" s="3"/>
      <c r="W3" s="3"/>
      <c r="X3" s="3"/>
    </row>
    <row r="4" spans="1:29" ht="24.95" customHeight="1">
      <c r="A4" s="3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R4" s="14"/>
      <c r="S4" s="14"/>
      <c r="T4" s="14"/>
      <c r="U4" s="14"/>
      <c r="V4" s="16"/>
    </row>
    <row r="5" spans="1:29" ht="9.75" customHeight="1">
      <c r="A5" s="35"/>
      <c r="B5" s="2"/>
      <c r="C5" s="2"/>
      <c r="D5" s="2"/>
      <c r="E5" s="2"/>
      <c r="F5" s="2"/>
      <c r="G5" s="2"/>
      <c r="L5" s="2"/>
      <c r="M5" s="2"/>
    </row>
    <row r="6" spans="1:29" ht="24.75" customHeight="1">
      <c r="A6" s="35"/>
      <c r="B6" s="283" t="s">
        <v>13</v>
      </c>
      <c r="C6" s="219" t="s">
        <v>1</v>
      </c>
      <c r="D6" s="203"/>
      <c r="E6" s="203"/>
      <c r="F6" s="204"/>
      <c r="G6" s="233" t="s">
        <v>15</v>
      </c>
      <c r="H6" s="233"/>
      <c r="I6" s="233"/>
      <c r="J6" s="233"/>
      <c r="K6" s="233"/>
      <c r="L6" s="233"/>
      <c r="M6" s="310" t="s">
        <v>16</v>
      </c>
      <c r="N6" s="311"/>
      <c r="O6" s="202" t="s">
        <v>2</v>
      </c>
      <c r="P6" s="203"/>
      <c r="Q6" s="224"/>
    </row>
    <row r="7" spans="1:29" ht="18" customHeight="1">
      <c r="A7" s="35"/>
      <c r="B7" s="284"/>
      <c r="C7" s="220"/>
      <c r="D7" s="221"/>
      <c r="E7" s="221"/>
      <c r="F7" s="222"/>
      <c r="G7" s="234" t="s">
        <v>44</v>
      </c>
      <c r="H7" s="234"/>
      <c r="I7" s="312" t="s">
        <v>3</v>
      </c>
      <c r="J7" s="312"/>
      <c r="K7" s="312" t="s">
        <v>4</v>
      </c>
      <c r="L7" s="312"/>
      <c r="M7" s="312"/>
      <c r="N7" s="313"/>
      <c r="O7" s="314"/>
      <c r="P7" s="315"/>
      <c r="Q7" s="316"/>
    </row>
    <row r="8" spans="1:29" ht="18" customHeight="1">
      <c r="A8" s="35"/>
      <c r="B8" s="286"/>
      <c r="C8" s="223"/>
      <c r="D8" s="206"/>
      <c r="E8" s="206"/>
      <c r="F8" s="207"/>
      <c r="G8" s="1" t="s">
        <v>5</v>
      </c>
      <c r="H8" s="1" t="s">
        <v>6</v>
      </c>
      <c r="I8" s="117" t="s">
        <v>5</v>
      </c>
      <c r="J8" s="117" t="s">
        <v>6</v>
      </c>
      <c r="K8" s="117" t="s">
        <v>5</v>
      </c>
      <c r="L8" s="117" t="s">
        <v>6</v>
      </c>
      <c r="M8" s="117" t="s">
        <v>5</v>
      </c>
      <c r="N8" s="123" t="s">
        <v>6</v>
      </c>
      <c r="O8" s="17" t="s">
        <v>5</v>
      </c>
      <c r="P8" s="1" t="s">
        <v>6</v>
      </c>
      <c r="Q8" s="6" t="s">
        <v>7</v>
      </c>
    </row>
    <row r="9" spans="1:29" ht="24.95" customHeight="1">
      <c r="A9" s="35"/>
      <c r="B9" s="36" t="s">
        <v>33</v>
      </c>
      <c r="C9" s="317" t="s">
        <v>37</v>
      </c>
      <c r="D9" s="318"/>
      <c r="E9" s="318"/>
      <c r="F9" s="319"/>
      <c r="G9" s="92"/>
      <c r="H9" s="92"/>
      <c r="I9" s="118"/>
      <c r="J9" s="118"/>
      <c r="K9" s="118"/>
      <c r="L9" s="118"/>
      <c r="M9" s="118"/>
      <c r="N9" s="124"/>
      <c r="O9" s="9">
        <f>G9</f>
        <v>0</v>
      </c>
      <c r="P9" s="8">
        <f>H9</f>
        <v>0</v>
      </c>
      <c r="Q9" s="10">
        <f>O9+P9</f>
        <v>0</v>
      </c>
      <c r="T9" s="259" t="s">
        <v>77</v>
      </c>
      <c r="U9" s="259"/>
      <c r="V9" s="259"/>
      <c r="W9" s="259"/>
      <c r="X9" s="259"/>
      <c r="Y9" s="259"/>
      <c r="Z9" s="259"/>
      <c r="AA9" s="259"/>
      <c r="AB9" s="259"/>
      <c r="AC9" s="259"/>
    </row>
    <row r="10" spans="1:29" ht="24.95" customHeight="1">
      <c r="A10" s="35"/>
      <c r="B10" s="37" t="s">
        <v>45</v>
      </c>
      <c r="C10" s="304" t="s">
        <v>38</v>
      </c>
      <c r="D10" s="305"/>
      <c r="E10" s="305"/>
      <c r="F10" s="306"/>
      <c r="G10" s="91"/>
      <c r="H10" s="91"/>
      <c r="I10" s="119"/>
      <c r="J10" s="119"/>
      <c r="K10" s="119"/>
      <c r="L10" s="119"/>
      <c r="M10" s="119"/>
      <c r="N10" s="125"/>
      <c r="O10" s="9">
        <f>G10</f>
        <v>0</v>
      </c>
      <c r="P10" s="8">
        <f>H10</f>
        <v>0</v>
      </c>
      <c r="Q10" s="10">
        <f t="shared" ref="Q10:Q21" si="0">O10+P10</f>
        <v>0</v>
      </c>
      <c r="T10" s="259"/>
      <c r="U10" s="259"/>
      <c r="V10" s="259"/>
      <c r="W10" s="259"/>
      <c r="X10" s="259"/>
      <c r="Y10" s="259"/>
      <c r="Z10" s="259"/>
      <c r="AA10" s="259"/>
      <c r="AB10" s="259"/>
      <c r="AC10" s="259"/>
    </row>
    <row r="11" spans="1:29" ht="24.95" customHeight="1">
      <c r="A11" s="35"/>
      <c r="B11" s="37" t="s">
        <v>46</v>
      </c>
      <c r="C11" s="304" t="s">
        <v>39</v>
      </c>
      <c r="D11" s="305"/>
      <c r="E11" s="305"/>
      <c r="F11" s="306"/>
      <c r="G11" s="91"/>
      <c r="H11" s="91"/>
      <c r="I11" s="119"/>
      <c r="J11" s="119"/>
      <c r="K11" s="119"/>
      <c r="L11" s="119"/>
      <c r="M11" s="119"/>
      <c r="N11" s="125"/>
      <c r="O11" s="9">
        <f t="shared" ref="O11:O20" si="1">G11</f>
        <v>0</v>
      </c>
      <c r="P11" s="8">
        <f t="shared" ref="P11:P20" si="2">H11</f>
        <v>0</v>
      </c>
      <c r="Q11" s="10">
        <f t="shared" si="0"/>
        <v>0</v>
      </c>
    </row>
    <row r="12" spans="1:29" ht="24.95" customHeight="1">
      <c r="A12" s="35"/>
      <c r="B12" s="37" t="s">
        <v>20</v>
      </c>
      <c r="C12" s="304" t="s">
        <v>40</v>
      </c>
      <c r="D12" s="305"/>
      <c r="E12" s="305"/>
      <c r="F12" s="306"/>
      <c r="G12" s="91"/>
      <c r="H12" s="91"/>
      <c r="I12" s="119"/>
      <c r="J12" s="119"/>
      <c r="K12" s="119"/>
      <c r="L12" s="119"/>
      <c r="M12" s="119"/>
      <c r="N12" s="125"/>
      <c r="O12" s="9">
        <f t="shared" si="1"/>
        <v>0</v>
      </c>
      <c r="P12" s="8">
        <f t="shared" si="2"/>
        <v>0</v>
      </c>
      <c r="Q12" s="10">
        <f t="shared" si="0"/>
        <v>0</v>
      </c>
    </row>
    <row r="13" spans="1:29" ht="24.95" customHeight="1">
      <c r="A13" s="35"/>
      <c r="B13" s="37" t="s">
        <v>21</v>
      </c>
      <c r="C13" s="304" t="s">
        <v>41</v>
      </c>
      <c r="D13" s="305"/>
      <c r="E13" s="305"/>
      <c r="F13" s="306"/>
      <c r="G13" s="91"/>
      <c r="H13" s="91"/>
      <c r="I13" s="119"/>
      <c r="J13" s="119"/>
      <c r="K13" s="119"/>
      <c r="L13" s="119"/>
      <c r="M13" s="119"/>
      <c r="N13" s="125"/>
      <c r="O13" s="9">
        <f t="shared" si="1"/>
        <v>0</v>
      </c>
      <c r="P13" s="8">
        <f t="shared" si="2"/>
        <v>0</v>
      </c>
      <c r="Q13" s="10">
        <f t="shared" si="0"/>
        <v>0</v>
      </c>
    </row>
    <row r="14" spans="1:29" ht="24.95" customHeight="1">
      <c r="A14" s="35"/>
      <c r="B14" s="37" t="s">
        <v>18</v>
      </c>
      <c r="C14" s="304" t="s">
        <v>42</v>
      </c>
      <c r="D14" s="305"/>
      <c r="E14" s="305"/>
      <c r="F14" s="306"/>
      <c r="G14" s="91"/>
      <c r="H14" s="91"/>
      <c r="I14" s="119"/>
      <c r="J14" s="119"/>
      <c r="K14" s="119"/>
      <c r="L14" s="119"/>
      <c r="M14" s="119"/>
      <c r="N14" s="125"/>
      <c r="O14" s="9">
        <f t="shared" si="1"/>
        <v>0</v>
      </c>
      <c r="P14" s="8">
        <f t="shared" si="2"/>
        <v>0</v>
      </c>
      <c r="Q14" s="10">
        <f t="shared" si="0"/>
        <v>0</v>
      </c>
    </row>
    <row r="15" spans="1:29" ht="24.95" customHeight="1">
      <c r="A15" s="35"/>
      <c r="B15" s="37" t="s">
        <v>22</v>
      </c>
      <c r="C15" s="304" t="s">
        <v>54</v>
      </c>
      <c r="D15" s="305"/>
      <c r="E15" s="305"/>
      <c r="F15" s="306"/>
      <c r="G15" s="91"/>
      <c r="H15" s="91"/>
      <c r="I15" s="119"/>
      <c r="J15" s="119"/>
      <c r="K15" s="119"/>
      <c r="L15" s="119"/>
      <c r="M15" s="119"/>
      <c r="N15" s="125"/>
      <c r="O15" s="9">
        <f t="shared" si="1"/>
        <v>0</v>
      </c>
      <c r="P15" s="8">
        <f t="shared" si="2"/>
        <v>0</v>
      </c>
      <c r="Q15" s="10">
        <f t="shared" si="0"/>
        <v>0</v>
      </c>
    </row>
    <row r="16" spans="1:29" ht="24.95" customHeight="1">
      <c r="A16" s="35"/>
      <c r="B16" s="37" t="s">
        <v>53</v>
      </c>
      <c r="C16" s="307"/>
      <c r="D16" s="308"/>
      <c r="E16" s="308"/>
      <c r="F16" s="309"/>
      <c r="G16" s="91"/>
      <c r="H16" s="91"/>
      <c r="I16" s="119"/>
      <c r="J16" s="119"/>
      <c r="K16" s="119"/>
      <c r="L16" s="119"/>
      <c r="M16" s="119"/>
      <c r="N16" s="125"/>
      <c r="O16" s="9">
        <f t="shared" si="1"/>
        <v>0</v>
      </c>
      <c r="P16" s="8">
        <f t="shared" si="2"/>
        <v>0</v>
      </c>
      <c r="Q16" s="10">
        <f t="shared" si="0"/>
        <v>0</v>
      </c>
    </row>
    <row r="17" spans="1:18" ht="24.95" customHeight="1">
      <c r="A17" s="35"/>
      <c r="B17" s="37" t="s">
        <v>24</v>
      </c>
      <c r="C17" s="307"/>
      <c r="D17" s="308"/>
      <c r="E17" s="308"/>
      <c r="F17" s="309"/>
      <c r="G17" s="91"/>
      <c r="H17" s="91"/>
      <c r="I17" s="119"/>
      <c r="J17" s="119"/>
      <c r="K17" s="119"/>
      <c r="L17" s="119"/>
      <c r="M17" s="119"/>
      <c r="N17" s="125"/>
      <c r="O17" s="9">
        <f t="shared" si="1"/>
        <v>0</v>
      </c>
      <c r="P17" s="8">
        <f t="shared" si="2"/>
        <v>0</v>
      </c>
      <c r="Q17" s="10">
        <f t="shared" si="0"/>
        <v>0</v>
      </c>
    </row>
    <row r="18" spans="1:18" ht="24.95" customHeight="1">
      <c r="A18" s="35"/>
      <c r="B18" s="37" t="s">
        <v>25</v>
      </c>
      <c r="C18" s="307"/>
      <c r="D18" s="308"/>
      <c r="E18" s="308"/>
      <c r="F18" s="309"/>
      <c r="G18" s="91"/>
      <c r="H18" s="91"/>
      <c r="I18" s="119"/>
      <c r="J18" s="119"/>
      <c r="K18" s="119"/>
      <c r="L18" s="119"/>
      <c r="M18" s="119"/>
      <c r="N18" s="125"/>
      <c r="O18" s="9">
        <f t="shared" si="1"/>
        <v>0</v>
      </c>
      <c r="P18" s="8">
        <f t="shared" si="2"/>
        <v>0</v>
      </c>
      <c r="Q18" s="10">
        <f t="shared" si="0"/>
        <v>0</v>
      </c>
    </row>
    <row r="19" spans="1:18" ht="24.95" customHeight="1">
      <c r="A19" s="35"/>
      <c r="B19" s="115"/>
      <c r="C19" s="307"/>
      <c r="D19" s="308"/>
      <c r="E19" s="308"/>
      <c r="F19" s="309"/>
      <c r="G19" s="91"/>
      <c r="H19" s="91"/>
      <c r="I19" s="119"/>
      <c r="J19" s="119"/>
      <c r="K19" s="119"/>
      <c r="L19" s="119"/>
      <c r="M19" s="119"/>
      <c r="N19" s="125"/>
      <c r="O19" s="9">
        <f t="shared" si="1"/>
        <v>0</v>
      </c>
      <c r="P19" s="8">
        <f t="shared" si="2"/>
        <v>0</v>
      </c>
      <c r="Q19" s="10">
        <f t="shared" si="0"/>
        <v>0</v>
      </c>
    </row>
    <row r="20" spans="1:18" ht="24.95" customHeight="1">
      <c r="A20" s="35"/>
      <c r="B20" s="116"/>
      <c r="C20" s="323"/>
      <c r="D20" s="324"/>
      <c r="E20" s="324"/>
      <c r="F20" s="325"/>
      <c r="G20" s="91"/>
      <c r="H20" s="91"/>
      <c r="I20" s="119"/>
      <c r="J20" s="119"/>
      <c r="K20" s="119"/>
      <c r="L20" s="119"/>
      <c r="M20" s="119"/>
      <c r="N20" s="125"/>
      <c r="O20" s="9">
        <f t="shared" si="1"/>
        <v>0</v>
      </c>
      <c r="P20" s="8">
        <f t="shared" si="2"/>
        <v>0</v>
      </c>
      <c r="Q20" s="10">
        <f t="shared" si="0"/>
        <v>0</v>
      </c>
    </row>
    <row r="21" spans="1:18" ht="24.95" customHeight="1">
      <c r="A21" s="35"/>
      <c r="B21" s="12"/>
      <c r="C21" s="208"/>
      <c r="D21" s="209"/>
      <c r="E21" s="209"/>
      <c r="F21" s="210"/>
      <c r="G21" s="94"/>
      <c r="H21" s="94"/>
      <c r="I21" s="120"/>
      <c r="J21" s="120"/>
      <c r="K21" s="120"/>
      <c r="L21" s="120"/>
      <c r="M21" s="120"/>
      <c r="N21" s="126"/>
      <c r="O21" s="12">
        <f>G21</f>
        <v>0</v>
      </c>
      <c r="P21" s="7">
        <f>H21</f>
        <v>0</v>
      </c>
      <c r="Q21" s="13">
        <f t="shared" si="0"/>
        <v>0</v>
      </c>
    </row>
    <row r="22" spans="1:18" ht="20.100000000000001" customHeight="1">
      <c r="A22" s="35"/>
      <c r="B22" s="33"/>
      <c r="C22" s="231" t="s">
        <v>11</v>
      </c>
      <c r="D22" s="250"/>
      <c r="E22" s="250"/>
      <c r="F22" s="232"/>
      <c r="G22" s="29">
        <f t="shared" ref="G22:N22" si="3">SUM(G9:G21)</f>
        <v>0</v>
      </c>
      <c r="H22" s="29">
        <f t="shared" si="3"/>
        <v>0</v>
      </c>
      <c r="I22" s="121">
        <f t="shared" si="3"/>
        <v>0</v>
      </c>
      <c r="J22" s="121">
        <f t="shared" si="3"/>
        <v>0</v>
      </c>
      <c r="K22" s="121">
        <f t="shared" si="3"/>
        <v>0</v>
      </c>
      <c r="L22" s="121">
        <f t="shared" si="3"/>
        <v>0</v>
      </c>
      <c r="M22" s="121">
        <f t="shared" si="3"/>
        <v>0</v>
      </c>
      <c r="N22" s="127">
        <f t="shared" si="3"/>
        <v>0</v>
      </c>
      <c r="O22" s="4">
        <f>G22+I22+K22+M22</f>
        <v>0</v>
      </c>
      <c r="P22" s="5">
        <f>H22+J22+L22+N22</f>
        <v>0</v>
      </c>
      <c r="Q22" s="11">
        <f>SUM(G22:N22)</f>
        <v>0</v>
      </c>
      <c r="R22" s="31"/>
    </row>
    <row r="23" spans="1:18" ht="20.100000000000001" customHeight="1">
      <c r="A23" s="35"/>
      <c r="B23" s="21"/>
      <c r="C23" s="202" t="s">
        <v>9</v>
      </c>
      <c r="D23" s="203"/>
      <c r="E23" s="203"/>
      <c r="F23" s="204"/>
      <c r="G23" s="184">
        <v>1700</v>
      </c>
      <c r="H23" s="187"/>
      <c r="I23" s="301"/>
      <c r="J23" s="303"/>
      <c r="K23" s="301"/>
      <c r="L23" s="303"/>
      <c r="M23" s="301"/>
      <c r="N23" s="302"/>
      <c r="O23" s="18"/>
      <c r="P23" s="19"/>
      <c r="Q23" s="20"/>
    </row>
    <row r="24" spans="1:18" ht="24.95" customHeight="1">
      <c r="A24" s="35"/>
      <c r="B24" s="21"/>
      <c r="C24" s="205" t="s">
        <v>10</v>
      </c>
      <c r="D24" s="206"/>
      <c r="E24" s="206"/>
      <c r="F24" s="207"/>
      <c r="G24" s="22">
        <f>G23*G22</f>
        <v>0</v>
      </c>
      <c r="H24" s="22">
        <f>H22*G23</f>
        <v>0</v>
      </c>
      <c r="I24" s="122">
        <f>I22*I23</f>
        <v>0</v>
      </c>
      <c r="J24" s="122">
        <f>J22*I23</f>
        <v>0</v>
      </c>
      <c r="K24" s="122">
        <f>K22*K23</f>
        <v>0</v>
      </c>
      <c r="L24" s="122">
        <f>L22*K23</f>
        <v>0</v>
      </c>
      <c r="M24" s="122">
        <f>M22*M23</f>
        <v>0</v>
      </c>
      <c r="N24" s="128">
        <f>N22*M23</f>
        <v>0</v>
      </c>
      <c r="O24" s="24">
        <f>G24+I24+K24+M24</f>
        <v>0</v>
      </c>
      <c r="P24" s="23">
        <f>H24+J24+L24+N24</f>
        <v>0</v>
      </c>
      <c r="Q24" s="25">
        <f>O24+P24</f>
        <v>0</v>
      </c>
    </row>
    <row r="25" spans="1:18" ht="10.5" customHeight="1">
      <c r="A25" s="35"/>
      <c r="B25" s="26"/>
      <c r="C25" s="26"/>
      <c r="D25" s="26"/>
      <c r="E25" s="27"/>
      <c r="F25" s="27"/>
      <c r="G25" s="28"/>
      <c r="H25" s="28"/>
      <c r="I25" s="28"/>
      <c r="J25" s="28"/>
      <c r="K25" s="28"/>
      <c r="L25" s="28"/>
      <c r="M25" s="28"/>
      <c r="N25" s="28"/>
    </row>
    <row r="26" spans="1:18" ht="21.75" customHeight="1">
      <c r="A26" s="35"/>
      <c r="B26" s="280" t="s">
        <v>14</v>
      </c>
      <c r="C26" s="95"/>
      <c r="D26" s="179" t="str">
        <f>成年集計!D34</f>
        <v>＜銀行振込＞</v>
      </c>
      <c r="E26" s="179"/>
      <c r="F26" s="179"/>
      <c r="G26" s="179"/>
      <c r="H26" s="158"/>
      <c r="I26" s="16"/>
      <c r="R26" s="15"/>
    </row>
    <row r="27" spans="1:18" ht="15" customHeight="1">
      <c r="A27" s="35"/>
      <c r="B27" s="281"/>
      <c r="C27" s="39"/>
      <c r="D27" s="329" t="str">
        <f>成年集計!D35</f>
        <v>三井住友銀行　三宮支店</v>
      </c>
      <c r="E27" s="329"/>
      <c r="F27" s="329"/>
      <c r="G27" s="329"/>
      <c r="H27" s="38"/>
      <c r="I27" s="16"/>
      <c r="R27" s="15"/>
    </row>
    <row r="28" spans="1:18" ht="15" customHeight="1">
      <c r="A28" s="35"/>
      <c r="B28" s="281"/>
      <c r="C28" s="40"/>
      <c r="D28" s="329" t="str">
        <f>成年集計!D36</f>
        <v>　普通 ２５５８６９９</v>
      </c>
      <c r="E28" s="329"/>
      <c r="F28" s="329"/>
      <c r="G28" s="329"/>
      <c r="H28" s="38"/>
      <c r="I28" s="16"/>
      <c r="R28" s="15"/>
    </row>
    <row r="29" spans="1:18" ht="15" customHeight="1">
      <c r="A29" s="35"/>
      <c r="B29" s="281"/>
      <c r="C29" s="40"/>
      <c r="D29" s="330" t="str">
        <f>成年集計!D37</f>
        <v>兵庫県アーチェリー連盟</v>
      </c>
      <c r="E29" s="330"/>
      <c r="F29" s="330"/>
      <c r="G29" s="330"/>
      <c r="H29" s="42"/>
      <c r="I29" s="16"/>
      <c r="R29" s="15"/>
    </row>
    <row r="30" spans="1:18" ht="15" customHeight="1">
      <c r="A30" s="35"/>
      <c r="B30" s="281"/>
      <c r="C30" s="40"/>
      <c r="D30" s="41"/>
      <c r="E30" s="41"/>
      <c r="F30" s="41"/>
      <c r="G30" s="41"/>
      <c r="H30" s="42"/>
      <c r="I30" s="16"/>
      <c r="R30" s="15"/>
    </row>
    <row r="31" spans="1:18" ht="21.75" customHeight="1">
      <c r="A31" s="35"/>
      <c r="B31" s="282"/>
      <c r="C31" s="320" t="s">
        <v>8</v>
      </c>
      <c r="D31" s="321"/>
      <c r="E31" s="321"/>
      <c r="F31" s="321"/>
      <c r="G31" s="321"/>
      <c r="H31" s="322"/>
      <c r="I31" s="16"/>
      <c r="R31" s="15"/>
    </row>
    <row r="32" spans="1:18" ht="21.75" customHeight="1">
      <c r="A32" s="35"/>
      <c r="B32" s="30"/>
      <c r="C32" s="26"/>
      <c r="D32" s="26"/>
      <c r="E32" s="27"/>
      <c r="F32" s="27"/>
      <c r="G32" s="28"/>
      <c r="H32" s="28"/>
      <c r="I32" s="28"/>
      <c r="J32" s="28"/>
      <c r="K32" s="28"/>
      <c r="L32" s="28"/>
      <c r="P32" s="28"/>
      <c r="Q32" s="28"/>
    </row>
  </sheetData>
  <sheetProtection algorithmName="SHA-512" hashValue="eWciyjINLdw87SkmA4+/CNKIlmGSh9uxjkLk8bvbucOqGXgFOAEGJzw0vCllqKeeFD+i/DjBjEkvU7JgNjXxcQ==" saltValue="5vbIKh6LyX4m0tq6xdmbSw==" spinCount="100000" sheet="1" selectLockedCells="1"/>
  <mergeCells count="38">
    <mergeCell ref="D29:G29"/>
    <mergeCell ref="B6:B8"/>
    <mergeCell ref="C6:F8"/>
    <mergeCell ref="C14:F14"/>
    <mergeCell ref="B26:B31"/>
    <mergeCell ref="C31:H31"/>
    <mergeCell ref="C19:F19"/>
    <mergeCell ref="C20:F20"/>
    <mergeCell ref="C23:F23"/>
    <mergeCell ref="G23:H23"/>
    <mergeCell ref="D26:G26"/>
    <mergeCell ref="D27:G27"/>
    <mergeCell ref="D28:G28"/>
    <mergeCell ref="L1:M1"/>
    <mergeCell ref="N1:Q1"/>
    <mergeCell ref="C13:F13"/>
    <mergeCell ref="C17:F17"/>
    <mergeCell ref="C18:F18"/>
    <mergeCell ref="G6:L6"/>
    <mergeCell ref="M6:N7"/>
    <mergeCell ref="O6:Q7"/>
    <mergeCell ref="G7:H7"/>
    <mergeCell ref="I7:J7"/>
    <mergeCell ref="K7:L7"/>
    <mergeCell ref="C10:F10"/>
    <mergeCell ref="C11:F11"/>
    <mergeCell ref="C9:F9"/>
    <mergeCell ref="C16:F16"/>
    <mergeCell ref="C12:F12"/>
    <mergeCell ref="T9:AC10"/>
    <mergeCell ref="D3:E3"/>
    <mergeCell ref="C24:F24"/>
    <mergeCell ref="M23:N23"/>
    <mergeCell ref="I23:J23"/>
    <mergeCell ref="K23:L23"/>
    <mergeCell ref="C21:F21"/>
    <mergeCell ref="C22:F22"/>
    <mergeCell ref="C15:F15"/>
  </mergeCells>
  <phoneticPr fontId="2"/>
  <pageMargins left="0.39370078740157483" right="0.19685039370078741" top="0.47244094488188981" bottom="0.23622047244094491" header="0.31496062992125984" footer="0.19685039370078741"/>
  <pageSetup paperSize="9" orientation="portrait" horizontalDpi="4294967294" verticalDpi="300" r:id="rId1"/>
  <headerFooter alignWithMargins="0"/>
  <ignoredErrors>
    <ignoredError sqref="B9:B16" numberStoredAsText="1"/>
    <ignoredError sqref="I24:M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L44"/>
  <sheetViews>
    <sheetView workbookViewId="0">
      <selection activeCell="C8" sqref="C8"/>
    </sheetView>
  </sheetViews>
  <sheetFormatPr defaultRowHeight="13.5"/>
  <cols>
    <col min="1" max="1" width="2.625" style="59" customWidth="1"/>
    <col min="2" max="2" width="10.625" style="45" customWidth="1"/>
    <col min="3" max="3" width="13.625" style="45" customWidth="1"/>
    <col min="4" max="4" width="5.625" style="45" customWidth="1"/>
    <col min="5" max="5" width="11.625" style="45" customWidth="1"/>
    <col min="6" max="6" width="5.5" style="45" customWidth="1"/>
    <col min="7" max="7" width="10.625" style="45" customWidth="1"/>
    <col min="8" max="8" width="12.5" style="45" customWidth="1"/>
    <col min="9" max="9" width="5.625" style="45" customWidth="1"/>
    <col min="10" max="10" width="12.25" style="45" customWidth="1"/>
    <col min="11" max="11" width="4" style="45" customWidth="1"/>
    <col min="12" max="12" width="9" style="45"/>
    <col min="13" max="13" width="5" style="45" customWidth="1"/>
    <col min="14" max="14" width="10.625" style="45" customWidth="1"/>
    <col min="15" max="18" width="5.625" style="45" customWidth="1"/>
    <col min="19" max="20" width="9" style="45"/>
    <col min="21" max="24" width="9" style="45" customWidth="1"/>
    <col min="25" max="26" width="4.625" style="45" hidden="1" customWidth="1"/>
    <col min="27" max="28" width="5.25" style="45" hidden="1" customWidth="1"/>
    <col min="29" max="29" width="18.875" style="45" hidden="1" customWidth="1"/>
    <col min="30" max="30" width="4.625" style="45" hidden="1" customWidth="1"/>
    <col min="31" max="31" width="4.375" style="45" hidden="1" customWidth="1"/>
    <col min="32" max="33" width="4.625" style="45" hidden="1" customWidth="1"/>
    <col min="34" max="34" width="9" style="45" customWidth="1"/>
    <col min="35" max="16384" width="9" style="45"/>
  </cols>
  <sheetData>
    <row r="1" spans="1:38" ht="9.9499999999999993" customHeight="1">
      <c r="A1" s="112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8" s="47" customFormat="1" ht="24.95" customHeight="1">
      <c r="A2" s="113"/>
      <c r="B2" s="177">
        <f>中学集計!D3</f>
        <v>2024</v>
      </c>
      <c r="C2" s="78" t="s">
        <v>56</v>
      </c>
      <c r="D2" s="48"/>
      <c r="E2" s="48"/>
      <c r="F2" s="48"/>
      <c r="G2" s="78"/>
      <c r="H2" s="78"/>
      <c r="J2" s="162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9"/>
      <c r="AH2" s="49"/>
      <c r="AI2" s="48"/>
      <c r="AJ2" s="48"/>
      <c r="AK2" s="48"/>
      <c r="AL2" s="48"/>
    </row>
    <row r="3" spans="1:38" ht="20.100000000000001" customHeight="1">
      <c r="A3" s="113"/>
      <c r="B3" s="46"/>
      <c r="C3" s="46"/>
      <c r="D3" s="46"/>
      <c r="E3" s="46"/>
      <c r="F3" s="46"/>
      <c r="G3" s="46"/>
      <c r="H3" s="161" t="s">
        <v>57</v>
      </c>
      <c r="I3" s="326" t="str">
        <f>IF(中学集計!N1=0,"",中学集計!N1)</f>
        <v/>
      </c>
      <c r="J3" s="32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9.9499999999999993" customHeight="1">
      <c r="A4" s="113"/>
      <c r="N4" s="45" t="s">
        <v>81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ht="23.1" customHeight="1">
      <c r="A5" s="113"/>
      <c r="B5" s="291" t="s">
        <v>58</v>
      </c>
      <c r="C5" s="292"/>
      <c r="D5" s="327" t="s">
        <v>92</v>
      </c>
      <c r="E5" s="327"/>
      <c r="F5" s="327"/>
      <c r="G5" s="327"/>
      <c r="H5" s="328"/>
      <c r="U5" s="46"/>
      <c r="V5" s="46"/>
      <c r="W5" s="46"/>
      <c r="X5" s="46"/>
      <c r="Y5" s="133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38" ht="15" customHeight="1">
      <c r="A6" s="113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8" ht="21.95" customHeight="1">
      <c r="A7" s="113"/>
      <c r="B7" s="73" t="s">
        <v>59</v>
      </c>
      <c r="C7" s="79" t="s">
        <v>60</v>
      </c>
      <c r="D7" s="73" t="s">
        <v>61</v>
      </c>
      <c r="E7" s="73" t="s">
        <v>94</v>
      </c>
      <c r="F7" s="46"/>
      <c r="G7" s="73" t="s">
        <v>59</v>
      </c>
      <c r="H7" s="160" t="s">
        <v>60</v>
      </c>
      <c r="I7" s="73" t="s">
        <v>61</v>
      </c>
      <c r="J7" s="73" t="s">
        <v>94</v>
      </c>
      <c r="M7" s="129" t="s">
        <v>63</v>
      </c>
      <c r="N7" s="130" t="s">
        <v>64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  <c r="Z7" s="51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8" ht="21.95" customHeight="1">
      <c r="A8" s="80">
        <v>1</v>
      </c>
      <c r="B8" s="145"/>
      <c r="C8" s="166"/>
      <c r="D8" s="82"/>
      <c r="E8" s="147"/>
      <c r="F8" s="80">
        <v>32</v>
      </c>
      <c r="G8" s="145"/>
      <c r="H8" s="168"/>
      <c r="I8" s="169"/>
      <c r="J8" s="147"/>
      <c r="M8" s="131" t="s">
        <v>63</v>
      </c>
      <c r="N8" s="132" t="s">
        <v>88</v>
      </c>
      <c r="U8" s="46"/>
      <c r="V8" s="46"/>
      <c r="W8" s="46"/>
      <c r="X8" s="46"/>
      <c r="Y8" s="53">
        <f t="shared" ref="Y8:Y38" si="0">IF(D8=0,0,1)</f>
        <v>0</v>
      </c>
      <c r="Z8" s="54">
        <f>IF(I8=0,0,1)</f>
        <v>0</v>
      </c>
      <c r="AA8" s="73" t="s">
        <v>65</v>
      </c>
      <c r="AB8" s="46"/>
      <c r="AC8" s="55" t="str">
        <f>中学集計!C9</f>
        <v>滝川中学校</v>
      </c>
      <c r="AD8" s="56"/>
      <c r="AE8" s="46"/>
      <c r="AF8" s="46"/>
      <c r="AG8" s="46"/>
      <c r="AH8" s="46"/>
      <c r="AI8" s="46"/>
      <c r="AJ8" s="46"/>
      <c r="AK8" s="46"/>
      <c r="AL8" s="46"/>
    </row>
    <row r="9" spans="1:38" ht="21.95" customHeight="1">
      <c r="A9" s="80">
        <v>2</v>
      </c>
      <c r="B9" s="146"/>
      <c r="C9" s="167"/>
      <c r="D9" s="86"/>
      <c r="E9" s="148"/>
      <c r="F9" s="80">
        <v>33</v>
      </c>
      <c r="G9" s="146"/>
      <c r="H9" s="170"/>
      <c r="I9" s="171"/>
      <c r="J9" s="148"/>
      <c r="U9" s="46"/>
      <c r="V9" s="46"/>
      <c r="W9" s="46"/>
      <c r="X9" s="46"/>
      <c r="Y9" s="53">
        <f t="shared" si="0"/>
        <v>0</v>
      </c>
      <c r="Z9" s="54">
        <f>IF(I9=0,0,1)</f>
        <v>0</v>
      </c>
      <c r="AA9" s="73" t="s">
        <v>67</v>
      </c>
      <c r="AB9" s="46"/>
      <c r="AC9" s="55" t="str">
        <f>中学集計!C10</f>
        <v>甲南中学校</v>
      </c>
      <c r="AD9" s="56"/>
      <c r="AE9" s="46"/>
      <c r="AF9" s="46"/>
      <c r="AG9" s="46"/>
      <c r="AH9" s="46"/>
      <c r="AI9" s="46"/>
      <c r="AJ9" s="46"/>
      <c r="AK9" s="46"/>
      <c r="AL9" s="46"/>
    </row>
    <row r="10" spans="1:38" ht="21.95" customHeight="1">
      <c r="A10" s="80">
        <v>3</v>
      </c>
      <c r="B10" s="146"/>
      <c r="C10" s="167"/>
      <c r="D10" s="86"/>
      <c r="E10" s="148"/>
      <c r="F10" s="80">
        <v>34</v>
      </c>
      <c r="G10" s="146"/>
      <c r="H10" s="170"/>
      <c r="I10" s="171"/>
      <c r="J10" s="148"/>
      <c r="R10" s="74"/>
      <c r="U10" s="46"/>
      <c r="V10" s="46"/>
      <c r="W10" s="46"/>
      <c r="X10" s="46"/>
      <c r="Y10" s="53">
        <f t="shared" si="0"/>
        <v>0</v>
      </c>
      <c r="Z10" s="54">
        <f t="shared" ref="Z10:Z38" si="1">IF(I10=0,0,1)</f>
        <v>0</v>
      </c>
      <c r="AA10" s="56"/>
      <c r="AB10" s="46"/>
      <c r="AC10" s="55" t="str">
        <f>中学集計!C11</f>
        <v>松蔭中学校</v>
      </c>
      <c r="AD10" s="56"/>
      <c r="AE10" s="46"/>
      <c r="AF10" s="46"/>
      <c r="AG10" s="46"/>
      <c r="AH10" s="46"/>
      <c r="AI10" s="46"/>
      <c r="AJ10" s="46"/>
      <c r="AK10" s="46"/>
      <c r="AL10" s="46"/>
    </row>
    <row r="11" spans="1:38" s="57" customFormat="1" ht="21.95" customHeight="1">
      <c r="A11" s="80">
        <v>4</v>
      </c>
      <c r="B11" s="146"/>
      <c r="C11" s="167"/>
      <c r="D11" s="86"/>
      <c r="E11" s="148"/>
      <c r="F11" s="80">
        <v>35</v>
      </c>
      <c r="G11" s="146"/>
      <c r="H11" s="170"/>
      <c r="I11" s="171"/>
      <c r="J11" s="148"/>
      <c r="U11" s="58"/>
      <c r="V11" s="58"/>
      <c r="W11" s="58"/>
      <c r="X11" s="58"/>
      <c r="Y11" s="53">
        <f t="shared" si="0"/>
        <v>0</v>
      </c>
      <c r="Z11" s="54">
        <f t="shared" si="1"/>
        <v>0</v>
      </c>
      <c r="AA11" s="56"/>
      <c r="AB11" s="46"/>
      <c r="AC11" s="55" t="str">
        <f>中学集計!C12</f>
        <v>甲南女子中学校</v>
      </c>
      <c r="AD11" s="56"/>
      <c r="AE11" s="58"/>
      <c r="AF11" s="58"/>
      <c r="AG11" s="58"/>
      <c r="AH11" s="58"/>
      <c r="AI11" s="58"/>
      <c r="AJ11" s="58"/>
      <c r="AK11" s="58"/>
      <c r="AL11" s="58"/>
    </row>
    <row r="12" spans="1:38" s="57" customFormat="1" ht="21.95" customHeight="1">
      <c r="A12" s="80">
        <v>5</v>
      </c>
      <c r="B12" s="146"/>
      <c r="C12" s="167"/>
      <c r="D12" s="86"/>
      <c r="E12" s="148"/>
      <c r="F12" s="80">
        <v>36</v>
      </c>
      <c r="G12" s="146"/>
      <c r="H12" s="170"/>
      <c r="I12" s="171"/>
      <c r="J12" s="148"/>
      <c r="U12" s="58"/>
      <c r="V12" s="58"/>
      <c r="W12" s="58"/>
      <c r="X12" s="58"/>
      <c r="Y12" s="53">
        <f t="shared" si="0"/>
        <v>0</v>
      </c>
      <c r="Z12" s="54">
        <f t="shared" si="1"/>
        <v>0</v>
      </c>
      <c r="AA12" s="58"/>
      <c r="AB12" s="46"/>
      <c r="AC12" s="55" t="str">
        <f>中学集計!C13</f>
        <v>神戸山手女子中学校</v>
      </c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s="57" customFormat="1" ht="21.95" customHeight="1">
      <c r="A13" s="80">
        <v>6</v>
      </c>
      <c r="B13" s="146"/>
      <c r="C13" s="167"/>
      <c r="D13" s="86"/>
      <c r="E13" s="148"/>
      <c r="F13" s="80">
        <v>37</v>
      </c>
      <c r="G13" s="146"/>
      <c r="H13" s="170"/>
      <c r="I13" s="171"/>
      <c r="J13" s="148"/>
      <c r="U13" s="58"/>
      <c r="V13" s="58"/>
      <c r="W13" s="58"/>
      <c r="X13" s="58"/>
      <c r="Y13" s="53">
        <f t="shared" si="0"/>
        <v>0</v>
      </c>
      <c r="Z13" s="54">
        <f t="shared" si="1"/>
        <v>0</v>
      </c>
      <c r="AA13" s="58"/>
      <c r="AB13" s="58"/>
      <c r="AC13" s="55" t="str">
        <f>中学集計!C14</f>
        <v>滝川第二中学校</v>
      </c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s="57" customFormat="1" ht="21.95" customHeight="1">
      <c r="A14" s="80">
        <v>7</v>
      </c>
      <c r="B14" s="146"/>
      <c r="C14" s="167"/>
      <c r="D14" s="86"/>
      <c r="E14" s="148"/>
      <c r="F14" s="80">
        <v>38</v>
      </c>
      <c r="G14" s="146"/>
      <c r="H14" s="170"/>
      <c r="I14" s="171"/>
      <c r="J14" s="148"/>
      <c r="U14" s="58"/>
      <c r="V14" s="58"/>
      <c r="W14" s="58"/>
      <c r="X14" s="58"/>
      <c r="Y14" s="53">
        <f t="shared" si="0"/>
        <v>0</v>
      </c>
      <c r="Z14" s="54">
        <f t="shared" si="1"/>
        <v>0</v>
      </c>
      <c r="AA14" s="58"/>
      <c r="AB14" s="58"/>
      <c r="AC14" s="55" t="str">
        <f>中学集計!C15</f>
        <v>須磨学園中学校</v>
      </c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s="57" customFormat="1" ht="21.95" customHeight="1">
      <c r="A15" s="80">
        <v>8</v>
      </c>
      <c r="B15" s="146"/>
      <c r="C15" s="167"/>
      <c r="D15" s="86"/>
      <c r="E15" s="148"/>
      <c r="F15" s="80">
        <v>39</v>
      </c>
      <c r="G15" s="146"/>
      <c r="H15" s="170"/>
      <c r="I15" s="172"/>
      <c r="J15" s="163"/>
      <c r="U15" s="58"/>
      <c r="V15" s="58"/>
      <c r="W15" s="58"/>
      <c r="X15" s="58"/>
      <c r="Y15" s="53">
        <f t="shared" si="0"/>
        <v>0</v>
      </c>
      <c r="Z15" s="54">
        <f t="shared" si="1"/>
        <v>0</v>
      </c>
      <c r="AA15" s="58"/>
      <c r="AB15" s="58"/>
      <c r="AC15" s="55" t="str">
        <f>IF(中学集計!C17=0,"",中学集計!C17)</f>
        <v/>
      </c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s="57" customFormat="1" ht="21.95" customHeight="1">
      <c r="A16" s="80">
        <v>9</v>
      </c>
      <c r="B16" s="146"/>
      <c r="C16" s="167"/>
      <c r="D16" s="86"/>
      <c r="E16" s="148"/>
      <c r="F16" s="80">
        <v>40</v>
      </c>
      <c r="G16" s="146"/>
      <c r="H16" s="170"/>
      <c r="I16" s="171"/>
      <c r="J16" s="148"/>
      <c r="U16" s="58"/>
      <c r="V16" s="58"/>
      <c r="W16" s="58"/>
      <c r="X16" s="58"/>
      <c r="Y16" s="53">
        <f t="shared" si="0"/>
        <v>0</v>
      </c>
      <c r="Z16" s="54">
        <f t="shared" si="1"/>
        <v>0</v>
      </c>
      <c r="AA16" s="58"/>
      <c r="AB16" s="58"/>
      <c r="AC16" s="55" t="str">
        <f>IF(中学集計!C18=0,"",中学集計!C18)</f>
        <v/>
      </c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1.95" customHeight="1">
      <c r="A17" s="80">
        <v>10</v>
      </c>
      <c r="B17" s="146"/>
      <c r="C17" s="167"/>
      <c r="D17" s="86"/>
      <c r="E17" s="148"/>
      <c r="F17" s="80">
        <v>41</v>
      </c>
      <c r="G17" s="146"/>
      <c r="H17" s="170"/>
      <c r="I17" s="171"/>
      <c r="J17" s="148"/>
      <c r="U17" s="46"/>
      <c r="V17" s="46"/>
      <c r="W17" s="46"/>
      <c r="X17" s="46"/>
      <c r="Y17" s="53">
        <f t="shared" si="0"/>
        <v>0</v>
      </c>
      <c r="Z17" s="54">
        <f t="shared" si="1"/>
        <v>0</v>
      </c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</row>
    <row r="18" spans="1:38" ht="21.95" customHeight="1">
      <c r="A18" s="80">
        <v>11</v>
      </c>
      <c r="B18" s="146"/>
      <c r="C18" s="167"/>
      <c r="D18" s="86"/>
      <c r="E18" s="148"/>
      <c r="F18" s="80">
        <v>42</v>
      </c>
      <c r="G18" s="146"/>
      <c r="H18" s="170"/>
      <c r="I18" s="171"/>
      <c r="J18" s="148"/>
      <c r="U18" s="46"/>
      <c r="V18" s="46"/>
      <c r="W18" s="46"/>
      <c r="X18" s="46"/>
      <c r="Y18" s="53">
        <f t="shared" si="0"/>
        <v>0</v>
      </c>
      <c r="Z18" s="54">
        <f t="shared" si="1"/>
        <v>0</v>
      </c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</row>
    <row r="19" spans="1:38" ht="21.95" customHeight="1">
      <c r="A19" s="80">
        <v>12</v>
      </c>
      <c r="B19" s="146"/>
      <c r="C19" s="167"/>
      <c r="D19" s="86"/>
      <c r="E19" s="148"/>
      <c r="F19" s="80">
        <v>43</v>
      </c>
      <c r="G19" s="146"/>
      <c r="H19" s="170"/>
      <c r="I19" s="171"/>
      <c r="J19" s="148"/>
      <c r="U19" s="46"/>
      <c r="V19" s="46"/>
      <c r="W19" s="46"/>
      <c r="X19" s="46"/>
      <c r="Y19" s="53">
        <f t="shared" si="0"/>
        <v>0</v>
      </c>
      <c r="Z19" s="54">
        <f t="shared" si="1"/>
        <v>0</v>
      </c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</row>
    <row r="20" spans="1:38" ht="21.95" customHeight="1">
      <c r="A20" s="80">
        <v>13</v>
      </c>
      <c r="B20" s="146"/>
      <c r="C20" s="167"/>
      <c r="D20" s="86"/>
      <c r="E20" s="148"/>
      <c r="F20" s="80">
        <v>44</v>
      </c>
      <c r="G20" s="146"/>
      <c r="H20" s="170"/>
      <c r="I20" s="171"/>
      <c r="J20" s="148"/>
      <c r="U20" s="46"/>
      <c r="V20" s="46"/>
      <c r="W20" s="46"/>
      <c r="X20" s="46"/>
      <c r="Y20" s="53">
        <f t="shared" si="0"/>
        <v>0</v>
      </c>
      <c r="Z20" s="54">
        <f t="shared" si="1"/>
        <v>0</v>
      </c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</row>
    <row r="21" spans="1:38" ht="21.95" customHeight="1">
      <c r="A21" s="80">
        <v>14</v>
      </c>
      <c r="B21" s="146"/>
      <c r="C21" s="167"/>
      <c r="D21" s="86"/>
      <c r="E21" s="148"/>
      <c r="F21" s="80">
        <v>45</v>
      </c>
      <c r="G21" s="146"/>
      <c r="H21" s="170"/>
      <c r="I21" s="171"/>
      <c r="J21" s="148"/>
      <c r="U21" s="46"/>
      <c r="V21" s="46"/>
      <c r="W21" s="46"/>
      <c r="X21" s="46"/>
      <c r="Y21" s="53">
        <f t="shared" si="0"/>
        <v>0</v>
      </c>
      <c r="Z21" s="54">
        <f t="shared" si="1"/>
        <v>0</v>
      </c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</row>
    <row r="22" spans="1:38" ht="21.95" customHeight="1">
      <c r="A22" s="80">
        <v>15</v>
      </c>
      <c r="B22" s="146"/>
      <c r="C22" s="167"/>
      <c r="D22" s="86"/>
      <c r="E22" s="148"/>
      <c r="F22" s="80">
        <v>46</v>
      </c>
      <c r="G22" s="146"/>
      <c r="H22" s="170"/>
      <c r="I22" s="171"/>
      <c r="J22" s="148"/>
      <c r="U22" s="46"/>
      <c r="V22" s="46"/>
      <c r="W22" s="46"/>
      <c r="X22" s="46"/>
      <c r="Y22" s="53">
        <f t="shared" si="0"/>
        <v>0</v>
      </c>
      <c r="Z22" s="54">
        <f t="shared" si="1"/>
        <v>0</v>
      </c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</row>
    <row r="23" spans="1:38" ht="21.95" customHeight="1">
      <c r="A23" s="80">
        <v>16</v>
      </c>
      <c r="B23" s="146"/>
      <c r="C23" s="167"/>
      <c r="D23" s="86"/>
      <c r="E23" s="148"/>
      <c r="F23" s="80">
        <v>47</v>
      </c>
      <c r="G23" s="146"/>
      <c r="H23" s="170"/>
      <c r="I23" s="171"/>
      <c r="J23" s="148"/>
      <c r="U23" s="46"/>
      <c r="V23" s="46"/>
      <c r="W23" s="46"/>
      <c r="X23" s="46"/>
      <c r="Y23" s="53">
        <f t="shared" si="0"/>
        <v>0</v>
      </c>
      <c r="Z23" s="54">
        <f t="shared" si="1"/>
        <v>0</v>
      </c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1:38" ht="21.95" customHeight="1">
      <c r="A24" s="80">
        <v>17</v>
      </c>
      <c r="B24" s="146"/>
      <c r="C24" s="167"/>
      <c r="D24" s="86"/>
      <c r="E24" s="148"/>
      <c r="F24" s="80">
        <v>48</v>
      </c>
      <c r="G24" s="146"/>
      <c r="H24" s="170"/>
      <c r="I24" s="171"/>
      <c r="J24" s="148"/>
      <c r="U24" s="46"/>
      <c r="V24" s="46"/>
      <c r="W24" s="46"/>
      <c r="X24" s="46"/>
      <c r="Y24" s="53">
        <f t="shared" si="0"/>
        <v>0</v>
      </c>
      <c r="Z24" s="54">
        <f t="shared" si="1"/>
        <v>0</v>
      </c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1:38" ht="21.95" customHeight="1">
      <c r="A25" s="80">
        <v>18</v>
      </c>
      <c r="B25" s="146"/>
      <c r="C25" s="167"/>
      <c r="D25" s="86"/>
      <c r="E25" s="148"/>
      <c r="F25" s="80">
        <v>49</v>
      </c>
      <c r="G25" s="146"/>
      <c r="H25" s="170"/>
      <c r="I25" s="171"/>
      <c r="J25" s="148"/>
      <c r="U25" s="46"/>
      <c r="V25" s="46"/>
      <c r="W25" s="46"/>
      <c r="X25" s="46"/>
      <c r="Y25" s="53">
        <f t="shared" si="0"/>
        <v>0</v>
      </c>
      <c r="Z25" s="54">
        <f t="shared" si="1"/>
        <v>0</v>
      </c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</row>
    <row r="26" spans="1:38" ht="21.95" customHeight="1">
      <c r="A26" s="80">
        <v>19</v>
      </c>
      <c r="B26" s="146"/>
      <c r="C26" s="167"/>
      <c r="D26" s="86"/>
      <c r="E26" s="148"/>
      <c r="F26" s="80">
        <v>50</v>
      </c>
      <c r="G26" s="146"/>
      <c r="H26" s="170"/>
      <c r="I26" s="171"/>
      <c r="J26" s="148"/>
      <c r="U26" s="46"/>
      <c r="V26" s="46"/>
      <c r="W26" s="46"/>
      <c r="X26" s="46"/>
      <c r="Y26" s="53">
        <f t="shared" si="0"/>
        <v>0</v>
      </c>
      <c r="Z26" s="54">
        <f t="shared" si="1"/>
        <v>0</v>
      </c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ht="21.95" customHeight="1">
      <c r="A27" s="80">
        <v>20</v>
      </c>
      <c r="B27" s="146"/>
      <c r="C27" s="167"/>
      <c r="D27" s="86"/>
      <c r="E27" s="148"/>
      <c r="F27" s="80">
        <v>51</v>
      </c>
      <c r="G27" s="146"/>
      <c r="H27" s="170"/>
      <c r="I27" s="171"/>
      <c r="J27" s="148"/>
      <c r="U27" s="46"/>
      <c r="V27" s="46"/>
      <c r="W27" s="46"/>
      <c r="X27" s="46"/>
      <c r="Y27" s="53">
        <f t="shared" si="0"/>
        <v>0</v>
      </c>
      <c r="Z27" s="54">
        <f t="shared" si="1"/>
        <v>0</v>
      </c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ht="21.95" customHeight="1">
      <c r="A28" s="80">
        <v>21</v>
      </c>
      <c r="B28" s="146"/>
      <c r="C28" s="167"/>
      <c r="D28" s="86"/>
      <c r="E28" s="148"/>
      <c r="F28" s="80">
        <v>52</v>
      </c>
      <c r="G28" s="146"/>
      <c r="H28" s="170"/>
      <c r="I28" s="171"/>
      <c r="J28" s="148"/>
      <c r="U28" s="46"/>
      <c r="V28" s="46"/>
      <c r="W28" s="46"/>
      <c r="X28" s="46"/>
      <c r="Y28" s="53">
        <f t="shared" si="0"/>
        <v>0</v>
      </c>
      <c r="Z28" s="54">
        <f t="shared" si="1"/>
        <v>0</v>
      </c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ht="21.95" customHeight="1">
      <c r="A29" s="80">
        <v>22</v>
      </c>
      <c r="B29" s="146"/>
      <c r="C29" s="167"/>
      <c r="D29" s="86"/>
      <c r="E29" s="148"/>
      <c r="F29" s="80">
        <v>53</v>
      </c>
      <c r="G29" s="146"/>
      <c r="H29" s="170"/>
      <c r="I29" s="171"/>
      <c r="J29" s="148"/>
      <c r="U29" s="46"/>
      <c r="V29" s="46"/>
      <c r="W29" s="46"/>
      <c r="X29" s="46"/>
      <c r="Y29" s="53">
        <f t="shared" si="0"/>
        <v>0</v>
      </c>
      <c r="Z29" s="54">
        <f t="shared" si="1"/>
        <v>0</v>
      </c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</row>
    <row r="30" spans="1:38" ht="21.95" customHeight="1">
      <c r="A30" s="80">
        <v>23</v>
      </c>
      <c r="B30" s="146"/>
      <c r="C30" s="167"/>
      <c r="D30" s="86"/>
      <c r="E30" s="148"/>
      <c r="F30" s="80">
        <v>54</v>
      </c>
      <c r="G30" s="146"/>
      <c r="H30" s="170"/>
      <c r="I30" s="171"/>
      <c r="J30" s="148"/>
      <c r="U30" s="46"/>
      <c r="V30" s="46"/>
      <c r="W30" s="46"/>
      <c r="X30" s="46"/>
      <c r="Y30" s="53">
        <f t="shared" si="0"/>
        <v>0</v>
      </c>
      <c r="Z30" s="54">
        <f t="shared" si="1"/>
        <v>0</v>
      </c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38" ht="21.95" customHeight="1">
      <c r="A31" s="80">
        <v>24</v>
      </c>
      <c r="B31" s="146"/>
      <c r="C31" s="167"/>
      <c r="D31" s="86"/>
      <c r="E31" s="148"/>
      <c r="F31" s="80">
        <v>55</v>
      </c>
      <c r="G31" s="146"/>
      <c r="H31" s="170"/>
      <c r="I31" s="171"/>
      <c r="J31" s="148"/>
      <c r="U31" s="46"/>
      <c r="V31" s="46"/>
      <c r="W31" s="46"/>
      <c r="X31" s="46"/>
      <c r="Y31" s="53">
        <f t="shared" si="0"/>
        <v>0</v>
      </c>
      <c r="Z31" s="54">
        <f t="shared" si="1"/>
        <v>0</v>
      </c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</row>
    <row r="32" spans="1:38" ht="21.95" customHeight="1">
      <c r="A32" s="80">
        <v>25</v>
      </c>
      <c r="B32" s="146"/>
      <c r="C32" s="167"/>
      <c r="D32" s="86"/>
      <c r="E32" s="148"/>
      <c r="F32" s="80">
        <v>56</v>
      </c>
      <c r="G32" s="146"/>
      <c r="H32" s="170"/>
      <c r="I32" s="171"/>
      <c r="J32" s="148"/>
      <c r="U32" s="46"/>
      <c r="V32" s="46"/>
      <c r="W32" s="46"/>
      <c r="X32" s="46"/>
      <c r="Y32" s="53">
        <f t="shared" si="0"/>
        <v>0</v>
      </c>
      <c r="Z32" s="54">
        <f t="shared" si="1"/>
        <v>0</v>
      </c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</row>
    <row r="33" spans="1:38" ht="21.95" customHeight="1">
      <c r="A33" s="80">
        <v>26</v>
      </c>
      <c r="B33" s="146"/>
      <c r="C33" s="85"/>
      <c r="D33" s="86"/>
      <c r="E33" s="148"/>
      <c r="F33" s="80">
        <v>57</v>
      </c>
      <c r="G33" s="146"/>
      <c r="H33" s="159"/>
      <c r="I33" s="86"/>
      <c r="J33" s="148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46"/>
      <c r="V33" s="46"/>
      <c r="W33" s="46"/>
      <c r="X33" s="46"/>
      <c r="Y33" s="53">
        <f t="shared" si="0"/>
        <v>0</v>
      </c>
      <c r="Z33" s="54">
        <f t="shared" si="1"/>
        <v>0</v>
      </c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1:38" ht="21.95" customHeight="1">
      <c r="A34" s="80">
        <v>27</v>
      </c>
      <c r="B34" s="146"/>
      <c r="C34" s="85"/>
      <c r="D34" s="86"/>
      <c r="E34" s="148"/>
      <c r="F34" s="80">
        <v>58</v>
      </c>
      <c r="G34" s="146"/>
      <c r="H34" s="159"/>
      <c r="I34" s="86"/>
      <c r="J34" s="148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46"/>
      <c r="V34" s="46"/>
      <c r="W34" s="46"/>
      <c r="X34" s="46"/>
      <c r="Y34" s="53">
        <f t="shared" si="0"/>
        <v>0</v>
      </c>
      <c r="Z34" s="54">
        <f t="shared" si="1"/>
        <v>0</v>
      </c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</row>
    <row r="35" spans="1:38" ht="21.95" customHeight="1">
      <c r="A35" s="80">
        <v>28</v>
      </c>
      <c r="B35" s="146"/>
      <c r="C35" s="85"/>
      <c r="D35" s="86"/>
      <c r="E35" s="148"/>
      <c r="F35" s="80">
        <v>59</v>
      </c>
      <c r="G35" s="146"/>
      <c r="H35" s="159"/>
      <c r="I35" s="86"/>
      <c r="J35" s="148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46"/>
      <c r="V35" s="46"/>
      <c r="W35" s="46"/>
      <c r="X35" s="46"/>
      <c r="Y35" s="53">
        <f t="shared" si="0"/>
        <v>0</v>
      </c>
      <c r="Z35" s="54">
        <f t="shared" si="1"/>
        <v>0</v>
      </c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</row>
    <row r="36" spans="1:38" ht="21.95" customHeight="1">
      <c r="A36" s="80">
        <v>29</v>
      </c>
      <c r="B36" s="146"/>
      <c r="C36" s="85"/>
      <c r="D36" s="86"/>
      <c r="E36" s="148"/>
      <c r="F36" s="80">
        <v>60</v>
      </c>
      <c r="G36" s="146"/>
      <c r="H36" s="159"/>
      <c r="I36" s="86"/>
      <c r="J36" s="148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46"/>
      <c r="V36" s="46"/>
      <c r="W36" s="46"/>
      <c r="X36" s="46"/>
      <c r="Y36" s="53">
        <f t="shared" si="0"/>
        <v>0</v>
      </c>
      <c r="Z36" s="54">
        <f t="shared" si="1"/>
        <v>0</v>
      </c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</row>
    <row r="37" spans="1:38" ht="21.95" customHeight="1">
      <c r="A37" s="80">
        <v>30</v>
      </c>
      <c r="B37" s="146"/>
      <c r="C37" s="85"/>
      <c r="D37" s="86"/>
      <c r="E37" s="148"/>
      <c r="F37" s="80">
        <v>61</v>
      </c>
      <c r="G37" s="146"/>
      <c r="H37" s="159"/>
      <c r="I37" s="86"/>
      <c r="J37" s="148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46"/>
      <c r="V37" s="46"/>
      <c r="W37" s="46"/>
      <c r="X37" s="46"/>
      <c r="Y37" s="53">
        <f t="shared" si="0"/>
        <v>0</v>
      </c>
      <c r="Z37" s="54">
        <f t="shared" si="1"/>
        <v>0</v>
      </c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</row>
    <row r="38" spans="1:38" ht="21.95" customHeight="1">
      <c r="A38" s="80">
        <v>31</v>
      </c>
      <c r="B38" s="146"/>
      <c r="C38" s="140"/>
      <c r="D38" s="88"/>
      <c r="E38" s="149"/>
      <c r="F38" s="80">
        <v>62</v>
      </c>
      <c r="G38" s="164"/>
      <c r="H38" s="165"/>
      <c r="I38" s="88"/>
      <c r="J38" s="149"/>
      <c r="K38" s="59"/>
      <c r="L38" s="59"/>
      <c r="U38" s="46"/>
      <c r="V38" s="46"/>
      <c r="W38" s="46"/>
      <c r="X38" s="46"/>
      <c r="Y38" s="53">
        <f t="shared" si="0"/>
        <v>0</v>
      </c>
      <c r="Z38" s="54">
        <f t="shared" si="1"/>
        <v>0</v>
      </c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</row>
    <row r="39" spans="1:38" ht="20.100000000000001" customHeight="1">
      <c r="A39" s="15"/>
      <c r="B39" s="108"/>
      <c r="C39" s="108"/>
      <c r="D39" s="108"/>
      <c r="E39" s="108"/>
      <c r="F39" s="15"/>
      <c r="G39" s="114" t="s">
        <v>70</v>
      </c>
      <c r="H39" s="157"/>
      <c r="I39" s="157"/>
      <c r="J39" s="157"/>
      <c r="K39" s="59"/>
      <c r="U39" s="46"/>
      <c r="V39" s="46"/>
      <c r="W39" s="46"/>
      <c r="X39" s="46"/>
      <c r="Y39" s="60" t="s">
        <v>71</v>
      </c>
      <c r="Z39" s="60" t="s">
        <v>71</v>
      </c>
      <c r="AA39" s="60" t="s">
        <v>72</v>
      </c>
      <c r="AB39" s="60" t="s">
        <v>72</v>
      </c>
      <c r="AC39" s="46"/>
      <c r="AD39" s="46"/>
      <c r="AE39" s="46"/>
      <c r="AF39" s="46"/>
      <c r="AG39" s="46"/>
      <c r="AH39" s="46"/>
      <c r="AI39" s="46"/>
      <c r="AJ39" s="46"/>
      <c r="AK39" s="46"/>
      <c r="AL39" s="46"/>
    </row>
    <row r="40" spans="1:38" ht="20.100000000000001" customHeight="1">
      <c r="A40" s="15"/>
      <c r="B40" s="59"/>
      <c r="C40" s="59"/>
      <c r="D40" s="59"/>
      <c r="E40" s="59"/>
      <c r="F40" s="15"/>
      <c r="G40" s="52" t="s">
        <v>65</v>
      </c>
      <c r="H40" s="142" t="str">
        <f>IF(Y40=0,"",Y40+AA40)</f>
        <v/>
      </c>
      <c r="I40" s="139" t="s">
        <v>67</v>
      </c>
      <c r="J40" s="141" t="str">
        <f>IF(Z40=0,"",Z40+AB40)</f>
        <v/>
      </c>
      <c r="K40" s="59"/>
      <c r="U40" s="46"/>
      <c r="V40" s="46"/>
      <c r="W40" s="46"/>
      <c r="X40" s="46"/>
      <c r="Y40" s="143">
        <f>SUMIFS(Y8:Y38,D8:D38,AA8)</f>
        <v>0</v>
      </c>
      <c r="Z40" s="144">
        <f>SUMIFS(Y8:Y38,D8:D38,AA9)</f>
        <v>0</v>
      </c>
      <c r="AA40" s="143">
        <f>SUMIFS(Z8:Z38,I8:I38,AA8)</f>
        <v>0</v>
      </c>
      <c r="AB40" s="144">
        <f>SUMIFS(Z8:Z38,I8:I38,AA9)</f>
        <v>0</v>
      </c>
      <c r="AC40" s="72"/>
      <c r="AD40" s="72"/>
      <c r="AE40" s="58"/>
      <c r="AF40" s="72"/>
      <c r="AG40" s="72"/>
      <c r="AH40" s="46"/>
      <c r="AI40" s="46"/>
      <c r="AJ40" s="46"/>
      <c r="AK40" s="46"/>
      <c r="AL40" s="46"/>
    </row>
    <row r="41" spans="1:38" ht="24.95" customHeight="1">
      <c r="A41" s="15"/>
      <c r="F41" s="15"/>
      <c r="G41" s="287" t="s">
        <v>76</v>
      </c>
      <c r="H41" s="288"/>
      <c r="I41" s="289"/>
      <c r="J41" s="70" t="str">
        <f>IF(Z41=0,"",Z41)</f>
        <v/>
      </c>
      <c r="W41" s="46"/>
      <c r="X41" s="46"/>
      <c r="Y41" s="46"/>
      <c r="Z41" s="73">
        <f>SUM(Y40:AB40)</f>
        <v>0</v>
      </c>
      <c r="AA41" s="46"/>
      <c r="AB41" s="46"/>
      <c r="AC41" s="46"/>
      <c r="AD41" s="46"/>
      <c r="AE41" s="46"/>
      <c r="AF41" s="46"/>
      <c r="AG41" s="46"/>
      <c r="AH41" s="46"/>
      <c r="AI41" s="46"/>
      <c r="AJ41" s="46"/>
    </row>
    <row r="42" spans="1:38">
      <c r="A42" s="15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</row>
    <row r="43" spans="1:38">
      <c r="A43" s="15"/>
    </row>
    <row r="44" spans="1:38">
      <c r="A44" s="15"/>
    </row>
  </sheetData>
  <sheetProtection algorithmName="SHA-512" hashValue="ktUq/1pcvJ3GOpK3oRqlJ14AY4cHyTtXWMs1YwW1NjBZGhClP1wRWVRqVJIaltq2BcmzE+0Wz8t4kQcsAuxq1w==" saltValue="OohSIVbfzRvx8yNO9YFDVA==" spinCount="100000" sheet="1" selectLockedCells="1"/>
  <mergeCells count="4">
    <mergeCell ref="G41:I41"/>
    <mergeCell ref="I3:J3"/>
    <mergeCell ref="B5:C5"/>
    <mergeCell ref="D5:H5"/>
  </mergeCells>
  <phoneticPr fontId="2"/>
  <dataValidations count="2">
    <dataValidation type="list" allowBlank="1" showInputMessage="1" showErrorMessage="1" sqref="D8:D38 I8:I38" xr:uid="{00000000-0002-0000-0300-000000000000}">
      <formula1>$AA$8:$AA$9</formula1>
    </dataValidation>
    <dataValidation type="list" allowBlank="1" showInputMessage="1" showErrorMessage="1" sqref="E8:E38 J8:J38" xr:uid="{00000000-0002-0000-0300-000001000000}">
      <formula1>$AC$8:$AC$16</formula1>
    </dataValidation>
  </dataValidations>
  <pageMargins left="0.51181102362204722" right="0.11811023622047245" top="0.39370078740157483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成年集計</vt:lpstr>
      <vt:lpstr>登録名簿</vt:lpstr>
      <vt:lpstr>中学集計</vt:lpstr>
      <vt:lpstr>中学登録名簿</vt:lpstr>
      <vt:lpstr>成年集計!Print_Area</vt:lpstr>
      <vt:lpstr>中学集計!Print_Area</vt:lpstr>
      <vt:lpstr>中学登録名簿!Print_Area</vt:lpstr>
      <vt:lpstr>登録名簿!Print_Area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佳明 橋詰</cp:lastModifiedBy>
  <cp:lastPrinted>2021-04-30T08:11:31Z</cp:lastPrinted>
  <dcterms:created xsi:type="dcterms:W3CDTF">2005-09-26T13:37:35Z</dcterms:created>
  <dcterms:modified xsi:type="dcterms:W3CDTF">2024-04-03T04:42:18Z</dcterms:modified>
</cp:coreProperties>
</file>